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720" windowHeight="6540" tabRatio="873" activeTab="5"/>
  </bookViews>
  <sheets>
    <sheet name="Income Statement" sheetId="1" r:id="rId1"/>
    <sheet name="Statement of Cash Flows" sheetId="2" r:id="rId2"/>
    <sheet name="Halcyon" sheetId="3" r:id="rId3"/>
    <sheet name="G&amp;A Expenses" sheetId="4" r:id="rId4"/>
    <sheet name="Assumptions" sheetId="5" r:id="rId5"/>
    <sheet name="Instructions" sheetId="6" r:id="rId6"/>
  </sheets>
  <definedNames>
    <definedName name="_xlnm.Print_Titles" localSheetId="5">'Instructions'!$1:$6</definedName>
  </definedNames>
  <calcPr fullCalcOnLoad="1"/>
</workbook>
</file>

<file path=xl/sharedStrings.xml><?xml version="1.0" encoding="utf-8"?>
<sst xmlns="http://schemas.openxmlformats.org/spreadsheetml/2006/main" count="486" uniqueCount="294">
  <si>
    <t>PROJECTED CASH FLOW STATEMENT</t>
  </si>
  <si>
    <t>YEAR ENDING 12/31/2000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</si>
  <si>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</si>
  <si>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</si>
  <si>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</si>
  <si>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</si>
  <si>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</si>
  <si>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</si>
  <si>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</si>
  <si>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</si>
  <si>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</si>
  <si>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</si>
  <si>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</si>
  <si>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</si>
  <si>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</si>
  <si>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REVENUE:</t>
  </si>
  <si>
    <t>TUITION INFANT ROOM</t>
  </si>
  <si>
    <t>TUITION-TODDLER A</t>
  </si>
  <si>
    <t>TUITION-TODDLER B</t>
  </si>
  <si>
    <t>TUITION-PRESCHOOL C</t>
  </si>
  <si>
    <t>GOVT. SUBSIDY</t>
  </si>
  <si>
    <t>CORPORATE SUBSIDY</t>
  </si>
  <si>
    <t>GRANTS</t>
  </si>
  <si>
    <t>FUNDRAISING</t>
  </si>
  <si>
    <t>SEASONAL PROGRAMS</t>
  </si>
  <si>
    <t>ACTIVITY FEES</t>
  </si>
  <si>
    <t>REGISTRATION FEES</t>
  </si>
  <si>
    <t xml:space="preserve">     TOTAL REVENUE</t>
  </si>
  <si>
    <t>DIRECT COSTS</t>
  </si>
  <si>
    <t>WAGES-INFANT ROOM</t>
  </si>
  <si>
    <t>WAGES-TODDLER A</t>
  </si>
  <si>
    <t>WAGES-TODDLER B</t>
  </si>
  <si>
    <t>WAGES-PRESCHOOL C</t>
  </si>
  <si>
    <t>WAGES-SEASONAL PROGRAM</t>
  </si>
  <si>
    <t>DIRECTOR</t>
  </si>
  <si>
    <t>PAYROLL TAXES</t>
  </si>
  <si>
    <t>HEALTH INSURANCE</t>
  </si>
  <si>
    <t>WORKERS COMP. INSURANCE</t>
  </si>
  <si>
    <t>STAFF DEVELOPMENT</t>
  </si>
  <si>
    <t>ACTIVITY EXPENSES</t>
  </si>
  <si>
    <t>TEACHING AND CHILD CARE SUPPLIES</t>
  </si>
  <si>
    <t>FOOD AND KITCHEN SUPPLIES</t>
  </si>
  <si>
    <t xml:space="preserve">     TOTAL DIRECT COSTS</t>
  </si>
  <si>
    <t xml:space="preserve">          GROSS PROFIT</t>
  </si>
  <si>
    <t xml:space="preserve">     TOTAL GENRL' AND ADMIN. EXP.</t>
  </si>
  <si>
    <t xml:space="preserve">          OPERATING INCOME</t>
  </si>
  <si>
    <t>OTHER INCOME (EXPENSE)</t>
  </si>
  <si>
    <t>LATE CHARGE INCOME</t>
  </si>
  <si>
    <t>INTEREST EXPENSE</t>
  </si>
  <si>
    <t xml:space="preserve">     TOTAL OTHER INCOME (EXPENSE)</t>
  </si>
  <si>
    <t xml:space="preserve">          NET INCOME BEFORE TAX</t>
  </si>
  <si>
    <t>ADDBACK:</t>
  </si>
  <si>
    <t>DEPRECIATION</t>
  </si>
  <si>
    <t>AMORTIZATION</t>
  </si>
  <si>
    <t>LESS:</t>
  </si>
  <si>
    <t>PRINCIPAL PAYMENTS</t>
  </si>
  <si>
    <t>EQUIPMENT PURCHASES</t>
  </si>
  <si>
    <t>NET CASH FLOW</t>
  </si>
  <si>
    <t>RENT</t>
  </si>
  <si>
    <t>PROPERTY TAXES</t>
  </si>
  <si>
    <t>REPAIRS AND MAINTENANCE</t>
  </si>
  <si>
    <t>CLEANING AND SUPPLIES</t>
  </si>
  <si>
    <t>OFFICE SUPPLIES AND POSTAGE</t>
  </si>
  <si>
    <t>ACCOUNTING FEES</t>
  </si>
  <si>
    <t>LEGAL FEES</t>
  </si>
  <si>
    <t>GENERAL INSURANCE</t>
  </si>
  <si>
    <t>SINGLE BUSINESS TAX</t>
  </si>
  <si>
    <t>BAD DEBTS</t>
  </si>
  <si>
    <t>BANK CHARGES</t>
  </si>
  <si>
    <t>PROFESSIONAL MEMBERSHIPS</t>
  </si>
  <si>
    <t>TELEPHONE</t>
  </si>
  <si>
    <t>UTILITIES</t>
  </si>
  <si>
    <t>AUTO EXPENSES</t>
  </si>
  <si>
    <t>AUTO INSURANCE</t>
  </si>
  <si>
    <t>EQUIPMENT MAINTENANCE</t>
  </si>
  <si>
    <t>OFFICER WAGES</t>
  </si>
  <si>
    <t>OFFICE WAGES</t>
  </si>
  <si>
    <t>EDUCATIONAL COSTS</t>
  </si>
  <si>
    <t>MISCELLANEOUS EXPENSES</t>
  </si>
  <si>
    <t xml:space="preserve">     TOTAL GENRL' AND ADMIN.</t>
  </si>
  <si>
    <t>ASSUMPTIONS:</t>
  </si>
  <si>
    <t>WEEKLY HOURS OPEN-6:00AM-6:00PM MON-FRI.</t>
  </si>
  <si>
    <t>WEEKS IN THE YEAR OPEN</t>
  </si>
  <si>
    <t>WEEKS IN EACH MONTH</t>
  </si>
  <si>
    <t>J</t>
  </si>
  <si>
    <t>F</t>
  </si>
  <si>
    <t>M</t>
  </si>
  <si>
    <t>A</t>
  </si>
  <si>
    <t>S</t>
  </si>
  <si>
    <t>O</t>
  </si>
  <si>
    <t>N</t>
  </si>
  <si>
    <t>D</t>
  </si>
  <si>
    <t>$/CHILD</t>
  </si>
  <si>
    <t>CHILDREN</t>
  </si>
  <si>
    <t>TOTAL $</t>
  </si>
  <si>
    <t>TUITION (INFANT ROOM)</t>
  </si>
  <si>
    <t>FULL TIME</t>
  </si>
  <si>
    <t>TUITION (TODDLER A)</t>
  </si>
  <si>
    <t>PART TIME</t>
  </si>
  <si>
    <t>TUITION (TODDLER B)</t>
  </si>
  <si>
    <t>TUITION (PRESCHOOL C)</t>
  </si>
  <si>
    <t>GOVERNMENT SUBSIDY (MONTHLY)</t>
  </si>
  <si>
    <t>$/EMPLOYEE</t>
  </si>
  <si>
    <t>HOURS</t>
  </si>
  <si>
    <t>EMPLOYEES</t>
  </si>
  <si>
    <t>WAGES</t>
  </si>
  <si>
    <t xml:space="preserve">WAGES (INFANT ROOM) </t>
  </si>
  <si>
    <t>WAGES (TODDLER A)</t>
  </si>
  <si>
    <t>WAGES (TODDLER B)</t>
  </si>
  <si>
    <t>WAGES (PRESCHOOL C)</t>
  </si>
  <si>
    <t>DIRECTOR'S SALARY</t>
  </si>
  <si>
    <t>OF WAGES</t>
  </si>
  <si>
    <t>TEACHING &amp; CHILD CARE SUPPLIES</t>
  </si>
  <si>
    <t>TEACHING &amp; CHILD CARE SUPP.</t>
  </si>
  <si>
    <t>OCCUPANCY RATE</t>
  </si>
  <si>
    <t xml:space="preserve">FOOD &amp; KITCHEN SUPPLIES </t>
  </si>
  <si>
    <t>PER YEAR</t>
  </si>
  <si>
    <t>PER MONTH (BASED ON 100% OCCUPANCY)</t>
  </si>
  <si>
    <t>PER MONTH PER FULL TIME EMPLOYEE</t>
  </si>
  <si>
    <t>FULL TIME EMPLOYEES</t>
  </si>
  <si>
    <t>EMPLOYEES &amp; DIRECTOR</t>
  </si>
  <si>
    <t>DEPRECIATION ASSUMPTION:</t>
  </si>
  <si>
    <t>FIXED ASSETS</t>
  </si>
  <si>
    <t>VALUE</t>
  </si>
  <si>
    <t>LIFE</t>
  </si>
  <si>
    <t>MISC. FURNITURE</t>
  </si>
  <si>
    <t xml:space="preserve">   &amp; EQUIPMENT</t>
  </si>
  <si>
    <t xml:space="preserve">LEASEHOLD </t>
  </si>
  <si>
    <t xml:space="preserve">   IMPROVEMENTS</t>
  </si>
  <si>
    <t>ADVERTISING / YELLOW PAGES</t>
  </si>
  <si>
    <t>PROJECTED INCOME STATEMENT</t>
  </si>
  <si>
    <t>GENERAL &amp; ADMINISTRATIVE EXPENSES</t>
  </si>
  <si>
    <t>GENERAL &amp; ADMINISTRATIVE:</t>
  </si>
  <si>
    <t>PROJECTED GENERAL &amp; ADMINISTRATIVE EXPENSES</t>
  </si>
  <si>
    <t>LINE BY LINE INSTRUCTION FOR FINANCIAL STATEMENTS</t>
  </si>
  <si>
    <t>INCOME STATEMENT</t>
  </si>
  <si>
    <t>LINE #</t>
  </si>
  <si>
    <t>FORMULA</t>
  </si>
  <si>
    <t>ENTRY</t>
  </si>
  <si>
    <t>DIRECT</t>
  </si>
  <si>
    <t>X</t>
  </si>
  <si>
    <t xml:space="preserve">THIS IS BASED ON THE PRICE OF TUITION MULTIPLIED BY NUMBER OF WEEKS THEN </t>
  </si>
  <si>
    <t>MULTIPLIED BY THE OCCUPANCY RATE, FOR "TUITION TODDLER A."</t>
  </si>
  <si>
    <t>MULTIPLIED BY THE OCCUPANCY RATE, FOR "TUITION INFANT ROOM."</t>
  </si>
  <si>
    <t>MULTIPLIED BY THE OCCUPANCY RATE, FOR "TUITION TODDLER B."</t>
  </si>
  <si>
    <t>MULTIPLIED BY THE OCCUPANCY RATE, FOR "TUITION PRESCHOOL C."</t>
  </si>
  <si>
    <t>THIS IS BASED ON ASSUMPTION.</t>
  </si>
  <si>
    <t>RECEIVES.</t>
  </si>
  <si>
    <t>ENTER AMOUNT BASED ON CORPORATE SUBSIDY REVENUE THAT YOUR BUSINESS</t>
  </si>
  <si>
    <t>ENTER AMOUNT BASED ON GRANT REVENUE THAT YOUR BUSINESS RECEIVES.</t>
  </si>
  <si>
    <t>ENTER AMOUNT BASED ON FUNDRAISING REVENUE THAT YOUR BUSINESS EARNS.</t>
  </si>
  <si>
    <t>ENTER AMOUNT BASED ON SEASONAL REVENUE THAT YOUR BUSINESS EARNS.</t>
  </si>
  <si>
    <t>ENTER AMOUNT BASED ON ACTIVITY FEE REVENUE THAT YOUR BUSINESS EARNS.</t>
  </si>
  <si>
    <t>ENTER AMOUNT BASED ON INSTRUCTION FEE REVENUE THAT YOUR BUSINESS EARNS.</t>
  </si>
  <si>
    <t>THIS IS A "TOTAL" CELL, DO NOT ENTER AN AMOUNT IN THIS CELL.</t>
  </si>
  <si>
    <t xml:space="preserve">THIS IS BASED ON THE WAGES MULTIPLIED BY NUMBER OF WEEKS, FOR "WAGES </t>
  </si>
  <si>
    <t>INFANT ROOM."</t>
  </si>
  <si>
    <t>TODDLER B."</t>
  </si>
  <si>
    <t>TODDLER A."</t>
  </si>
  <si>
    <t>PRESCHOOL C."</t>
  </si>
  <si>
    <t>ENTER ANY SEASONAL WAGES THAT YOUR BUSINESS PAYS.</t>
  </si>
  <si>
    <t>THIS IS BASED ON THE DIRECTORS SALARY (ASSUMPTION SHEET) DIVIDED BY</t>
  </si>
  <si>
    <t>TWELVE MONTHS.</t>
  </si>
  <si>
    <t>SHEET</t>
  </si>
  <si>
    <t>SEE</t>
  </si>
  <si>
    <t>ASSUMPTION</t>
  </si>
  <si>
    <t>THIS IS BASED ON THE TOTAL WAGES MULTIPLIED BY THE PAYROLL TAX RATE.</t>
  </si>
  <si>
    <t>THIS IS BASED ON THE INSURANCE EXPENSES PER EMPLOYEE TIMES THE NUMBER OF</t>
  </si>
  <si>
    <t>EMPLOYEES.</t>
  </si>
  <si>
    <t>ENTER THE AMOUNT OF WORKERS COMP. INSURANCE THAT YOUR BUSINESS PAYS</t>
  </si>
  <si>
    <t>ENTER ANY STAFF DEVELOPMENT EXPENSES THAT YOUR BUSINESS INCURS.</t>
  </si>
  <si>
    <t>ENTER ANY MISCELLANEOUS ACTIVITY EXPENSES THAT YOUR BUSINESS INCURS.</t>
  </si>
  <si>
    <t xml:space="preserve">THIS IS BASED ON THE AMOUNT OF TEACHING AND CHILDCARE EXPENSES(BASED ON 100% </t>
  </si>
  <si>
    <t>OCCUPANCY RATE) MULTIPLIED BY THE ACTUAL OCCUPANCY RATE.</t>
  </si>
  <si>
    <t xml:space="preserve">THIS IS BASED ON THE AMOUNT OF FOOD AND KITCHEN SUPPLIES(BASED ON 100% </t>
  </si>
  <si>
    <t>ENTER ANY LATE CHARGE REVENUE THAT YOUR BUSINESS RECEIVES.</t>
  </si>
  <si>
    <t>ENTER ANY INTEREST EXPENSE THAT YOUR BUSINESS INCURS, ENTER AS A POSITIVE AMOUNT.</t>
  </si>
  <si>
    <t>STATEMENT OF CASH FLOWS</t>
  </si>
  <si>
    <t>1-33</t>
  </si>
  <si>
    <t>LINES 1-33 ON THE STATEMENT OF CASH FLOWS ARE ALL FORMULA CELLS, IN WHICH THE AMOUNTS ARE</t>
  </si>
  <si>
    <t xml:space="preserve"> ALL DERIVED FROM THE INCOME STATEMENT.  THERE IS NO DIRECT ENTRY ON CELLS 1 THROUGH 33.</t>
  </si>
  <si>
    <t>THIS IS BASED ON THE DEPRECIATION EXPENSE FROM THE GENERAL &amp; ADMINISTRATIVE EXPENSES</t>
  </si>
  <si>
    <t>SCHEDULE. (SEE LINE 6 INSTRUCTIONS FOR GENERAL &amp; ADMINISTRATIVE EXPENSES FOR</t>
  </si>
  <si>
    <t>A DETAILED EXPLANATION OF HOW THE EXPENSE IS CALCULATED).</t>
  </si>
  <si>
    <t>THIS IS BASED ON THE AMORTIZATION EXPENSE FORM THE GENERAL &amp; ADMINISTRATIVE EXPENSES</t>
  </si>
  <si>
    <t xml:space="preserve">SCHEDULE.  </t>
  </si>
  <si>
    <t>ENTER THE PRINCIPAL PAYMENTS THAT YOUR COMPANY MADE ON ANY EXISTING LOANS.</t>
  </si>
  <si>
    <t>ENTER ANY EQUIPMENT PURCHASES THAT YOUR COMPANY MADE IN THE CURRENT YEAR.</t>
  </si>
  <si>
    <t>ENTER ANY RENT EXPENSE THAT YOUR BUSINESS INCURS.</t>
  </si>
  <si>
    <t>ENTER ANY PROPERTY TAX EXPENSE THAT YOUR BUSINESS INCURS.</t>
  </si>
  <si>
    <t>ENTER ANY REPAIRS &amp; MAINTENANCE EXPENSE THAT YOUR BUSINESS INCURS.</t>
  </si>
  <si>
    <t>ENTER ANY CLEANING &amp; SUPPLIES EXPENSE THAT YOUR BUSINESS INCURS.</t>
  </si>
  <si>
    <t>ENTER ANY OFFICE SUPPLIES &amp; POSTAGE EXPENSE THAT YOUR BUSINESS INCURS.</t>
  </si>
  <si>
    <t>THIS IS BASED ON THE TOTAL DEPRECIATION EXPENSE CALCULATED PER YEAR, DIVIDED BY 12 MONTHS.</t>
  </si>
  <si>
    <t>ENTER ANY AMORTIZATION EXPENSE THAT YOUR BUSINESS INCURS.</t>
  </si>
  <si>
    <t>ENTER ANY ACCOUNTING FEES THAT YOUR BUSINESS INCURS.</t>
  </si>
  <si>
    <t>ENTER ANY LEGAL FEES THAT YOUR BUSINESS INCURS.</t>
  </si>
  <si>
    <t>ENTER ANY GENERAL INSURANCE EXPENSE THAT YOUR BUSINESS INCURS.</t>
  </si>
  <si>
    <t>CALCULATION).</t>
  </si>
  <si>
    <t xml:space="preserve">THIS IS BASED ON THE SINGLE BUSINESS TAX RATE TIMES TAXABLE INCOME. (NOT AN EXACT </t>
  </si>
  <si>
    <t>ENTER ANY BAD DEBT EXPENSE THAT YOUR BUSINESS INCURS.</t>
  </si>
  <si>
    <t>ENTER ANY LICENSE &amp; FEES EXPENSE THAT YOUR BUSINESS INCURS.</t>
  </si>
  <si>
    <t>ENTER ANY BANK FEE EXPENSE THAT YOUR BUSINESS INCURS.</t>
  </si>
  <si>
    <t>ENTER ANY PROFESSIONAL MEMBERSHIP EXPENSES THAT YOUR BUSINESS INCURS.</t>
  </si>
  <si>
    <t>ENTER ANY TELEPHONE EXPENSE THAT YOUR BUSINESS INCURS.</t>
  </si>
  <si>
    <t>ENTER ANY ADVERTISING EXPENSE THAT YOUR BUSINESS INCURS.</t>
  </si>
  <si>
    <t>ENTER ANY UTILITIES EXPENSE THAT YOUR BUSINESS INCURS.</t>
  </si>
  <si>
    <t>ENTER ANY AUTOMOBILE EXPENSE THAT YOUR BUSINESS INCURS.</t>
  </si>
  <si>
    <t>ENTER ANY AUTOMOBILE INSURANCE EXPENSE THAT YOUR BUSINESS INCURS.</t>
  </si>
  <si>
    <t>ENTER ANY EQUIPMENT MAINTENANCE EXPENSE THAT YOUR BUSINESS INCURS.</t>
  </si>
  <si>
    <t>ENTER ANY OFFICER WAGE EXPENSE THAT YOUR BUSINESS INCURS.</t>
  </si>
  <si>
    <t>ENTER ANY OFFICE WAGE EXPENSE THAT YOUR BUSINESS INCURS.</t>
  </si>
  <si>
    <t>THIS IS BASED ON THE SUM OF THE OFFICERS WAGES PLUS THE OFFICE WAGES MULTIPLIED</t>
  </si>
  <si>
    <t>BY THE PAYROLL TAX RATE.</t>
  </si>
  <si>
    <t xml:space="preserve">ENTER ANY HEALTH INSURANCE EXPENSE THAT YOUR BUSINESS INCURS FOR THE OFFICER OR </t>
  </si>
  <si>
    <t>OFFICE EMPLOYEE(S)</t>
  </si>
  <si>
    <t>ENTER ANY EDUCATIONAL EXPENSES FOR EMPLOYEES THAT YOUR BUSINESS INCURS.</t>
  </si>
  <si>
    <t>ENTER ANY MISCELLANEOUS EXPENSES THAT YOUR BUSINESS INCURS.</t>
  </si>
  <si>
    <t>ASSUMPTIONS</t>
  </si>
  <si>
    <t>ENTER TOTAL WEEKLY HOURS OPEN FOR BUSINESS.</t>
  </si>
  <si>
    <t>THE WEEKS IN EACH MONTH ARE BASED ON THE CALENDAR AND SHOULD BE CHANGED EACH</t>
  </si>
  <si>
    <t>YEAR, ACCORDINGLY.</t>
  </si>
  <si>
    <t>YEAR BY INDIVIDUAL MONTH.</t>
  </si>
  <si>
    <t>5-11</t>
  </si>
  <si>
    <t>ENTER PRICE CHARGED PER CHILD/PER WEEK AND AMOUNT OF CHILDREN IN CORRESPONDING</t>
  </si>
  <si>
    <t>ROOM, TOTAL REVENUE WILL CALCULATE.</t>
  </si>
  <si>
    <t>13-16</t>
  </si>
  <si>
    <t>ENTER HOURLY WAGE PAID TO EMPLOYEES, HOURS WORKED PER WEEK &amp; TOTAL EMPLOYEES</t>
  </si>
  <si>
    <t>WORKING IN CORRESPONDING ROOM, TOTAL WAGES WILL CALCULATE.</t>
  </si>
  <si>
    <t>ENTER ANNUAL DIRECTOR'S SALARY.</t>
  </si>
  <si>
    <t>ENTER ESTIMATED QUARTERLY MICHIGAN SINGLE BUSINESS TAX EXPENSE</t>
  </si>
  <si>
    <t>TAXES)</t>
  </si>
  <si>
    <t>ENTER ESTIMATED TOTAL WEEKS IN THE YEAR FOR WHICH YOUR BUSINESS IS OPEN.</t>
  </si>
  <si>
    <t>ENTER ESTIMATED GOVERNMENT SUBSIDY REVENUE RECEIVED ON A MONTHLY BASIS.</t>
  </si>
  <si>
    <t>ENTER ESTIMATED PAYROLL TAX EXPENSE PERCENTAGE. (EMPLOYER FICA + FEDERAL AND STATE UNEMPLOYMENT</t>
  </si>
  <si>
    <t>ENTER ESTIMATED FOOD &amp; KITCHEN SUPPLIES EXPENSE PER MONTH. (BASED ON 100% OCCUPANCY)</t>
  </si>
  <si>
    <t>ENTER ESTIMATED HEALTH INSURANCE EXPENSE PER MONTH/PER FULL TIME EMPLOYEE</t>
  </si>
  <si>
    <t>ENTER ESTIMATED FULL TIME EMPLOYEES &amp; DIRECTOR.</t>
  </si>
  <si>
    <t>24-25</t>
  </si>
  <si>
    <t>ENTER FIXED ASSET COST &amp; LIFE, STRAIGHT LINE DEPRECIATION WILL CALCULATE.</t>
  </si>
  <si>
    <t>% OF</t>
  </si>
  <si>
    <t>REVENUE</t>
  </si>
  <si>
    <t>PER QUARTER</t>
  </si>
  <si>
    <t>ENTER  ESTIMATED OCCUPANCY RATE FOR WHICH YOUR DAYCARE FACILITY IS UTILIZED THROUGHOUT THE</t>
  </si>
  <si>
    <t>ENTER  ESTIMATED TEACHING &amp; CHILD CHARE SUPPLIES EXPENSE PER MONTH. (BASED ON 100% OCCUPANCY)</t>
  </si>
  <si>
    <t>LICENSES AND FEES</t>
  </si>
  <si>
    <t xml:space="preserve"> REVENUE</t>
  </si>
  <si>
    <t>SALES</t>
  </si>
  <si>
    <t>VARIABLE DISBURSEMENTS</t>
  </si>
  <si>
    <t>Cost of goods Sold</t>
  </si>
  <si>
    <t>Marketing/Advertising</t>
  </si>
  <si>
    <t>Bad Debt</t>
  </si>
  <si>
    <t>Delivery Vehicle</t>
  </si>
  <si>
    <t>Freight</t>
  </si>
  <si>
    <t>Taxes/Licenses</t>
  </si>
  <si>
    <t>Travel &amp; Entertainment</t>
  </si>
  <si>
    <t>TOTAL VARIABLE</t>
  </si>
  <si>
    <t>CONTRIBUTION</t>
  </si>
  <si>
    <t>FIXED DISBURSEMENTS</t>
  </si>
  <si>
    <t>Bank Service Charges</t>
  </si>
  <si>
    <t>Amortization of Intangibles</t>
  </si>
  <si>
    <t>Depreciation</t>
  </si>
  <si>
    <t>Dues &amp; Publications</t>
  </si>
  <si>
    <t>Employee Benefit Program</t>
  </si>
  <si>
    <t>Insurance</t>
  </si>
  <si>
    <t>Laundry &amp; Cleaning</t>
  </si>
  <si>
    <t>Leased Equipment</t>
  </si>
  <si>
    <t>Legal/Professional</t>
  </si>
  <si>
    <t>Office Expense</t>
  </si>
  <si>
    <t>Outside Labor</t>
  </si>
  <si>
    <t>Pension/P.S./Payroll Taxes</t>
  </si>
  <si>
    <t>Rent</t>
  </si>
  <si>
    <t>Repairs &amp; Maintenance</t>
  </si>
  <si>
    <t>Supplies, Operating</t>
  </si>
  <si>
    <t>Utilities</t>
  </si>
  <si>
    <t>Salaries-Officers</t>
  </si>
  <si>
    <t>Payroll</t>
  </si>
  <si>
    <t>Interest</t>
  </si>
  <si>
    <t>Miscellaneous</t>
  </si>
  <si>
    <t>TOTAL FIXED</t>
  </si>
  <si>
    <t>PRETAX PROFIT</t>
  </si>
  <si>
    <t>BREAK-EVEN SALES</t>
  </si>
  <si>
    <t>Childcare</t>
  </si>
  <si>
    <t>Halcyon</t>
  </si>
  <si>
    <t>Projected</t>
  </si>
  <si>
    <t>Line #</t>
  </si>
  <si>
    <t>As Pct of</t>
  </si>
  <si>
    <t>Sales</t>
  </si>
  <si>
    <t>Financial</t>
  </si>
  <si>
    <t>Profile</t>
  </si>
  <si>
    <t>Part-time wages</t>
  </si>
  <si>
    <t>Bouncy Kids CHILDCARE CENTER</t>
  </si>
  <si>
    <t>Bouncy Kids CHILD CARE CENTER</t>
  </si>
  <si>
    <t>Bouncy Kids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</si>
</sst>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0.0000"/>
    <numFmt numFmtId="171" formatCode="0.000"/>
    <numFmt numFmtId="172" formatCode="0.0"/>
    <numFmt numFmtId="173" formatCode="&quot;$&quot;#,##0"/>
  </numFmts>
  <fonts count="40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double"/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65" fontId="1" fillId="0" borderId="0" xfId="44" applyNumberFormat="1" applyFont="1" applyAlignment="1" applyProtection="1">
      <alignment horizontal="center"/>
      <protection/>
    </xf>
    <xf numFmtId="165" fontId="1" fillId="0" borderId="0" xfId="44" applyNumberFormat="1" applyFont="1" applyBorder="1" applyAlignment="1">
      <alignment/>
    </xf>
    <xf numFmtId="10" fontId="1" fillId="0" borderId="0" xfId="0" applyNumberFormat="1" applyFont="1" applyAlignment="1">
      <alignment/>
    </xf>
    <xf numFmtId="166" fontId="1" fillId="0" borderId="0" xfId="42" applyNumberFormat="1" applyFont="1" applyAlignment="1" applyProtection="1">
      <alignment horizontal="center"/>
      <protection/>
    </xf>
    <xf numFmtId="166" fontId="1" fillId="0" borderId="0" xfId="42" applyNumberFormat="1" applyFont="1" applyAlignment="1">
      <alignment/>
    </xf>
    <xf numFmtId="166" fontId="1" fillId="0" borderId="0" xfId="42" applyNumberFormat="1" applyFont="1" applyBorder="1" applyAlignment="1">
      <alignment/>
    </xf>
    <xf numFmtId="5" fontId="1" fillId="0" borderId="0" xfId="0" applyNumberFormat="1" applyFont="1" applyAlignment="1" applyProtection="1">
      <alignment/>
      <protection/>
    </xf>
    <xf numFmtId="166" fontId="1" fillId="0" borderId="0" xfId="42" applyNumberFormat="1" applyFont="1" applyAlignment="1" applyProtection="1">
      <alignment/>
      <protection/>
    </xf>
    <xf numFmtId="166" fontId="1" fillId="0" borderId="10" xfId="42" applyNumberFormat="1" applyFont="1" applyFill="1" applyBorder="1" applyAlignment="1">
      <alignment/>
    </xf>
    <xf numFmtId="166" fontId="1" fillId="0" borderId="10" xfId="42" applyNumberFormat="1" applyFont="1" applyBorder="1" applyAlignment="1" applyProtection="1">
      <alignment/>
      <protection/>
    </xf>
    <xf numFmtId="166" fontId="1" fillId="0" borderId="1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10" fontId="1" fillId="0" borderId="10" xfId="0" applyNumberFormat="1" applyFont="1" applyBorder="1" applyAlignment="1">
      <alignment/>
    </xf>
    <xf numFmtId="165" fontId="1" fillId="0" borderId="12" xfId="44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65" fontId="1" fillId="0" borderId="0" xfId="44" applyNumberFormat="1" applyFont="1" applyAlignment="1">
      <alignment/>
    </xf>
    <xf numFmtId="165" fontId="1" fillId="0" borderId="0" xfId="44" applyNumberFormat="1" applyFont="1" applyAlignment="1" applyProtection="1">
      <alignment/>
      <protection/>
    </xf>
    <xf numFmtId="165" fontId="1" fillId="0" borderId="12" xfId="0" applyNumberFormat="1" applyFont="1" applyBorder="1" applyAlignment="1">
      <alignment/>
    </xf>
    <xf numFmtId="5" fontId="1" fillId="0" borderId="12" xfId="0" applyNumberFormat="1" applyFont="1" applyBorder="1" applyAlignment="1" applyProtection="1">
      <alignment/>
      <protection/>
    </xf>
    <xf numFmtId="43" fontId="1" fillId="0" borderId="0" xfId="42" applyFont="1" applyBorder="1" applyAlignment="1">
      <alignment/>
    </xf>
    <xf numFmtId="5" fontId="2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5" fontId="1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6" fontId="1" fillId="0" borderId="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 horizontal="center"/>
    </xf>
    <xf numFmtId="8" fontId="1" fillId="0" borderId="0" xfId="0" applyNumberFormat="1" applyFont="1" applyAlignment="1">
      <alignment/>
    </xf>
    <xf numFmtId="8" fontId="1" fillId="0" borderId="0" xfId="0" applyNumberFormat="1" applyFont="1" applyBorder="1" applyAlignment="1">
      <alignment/>
    </xf>
    <xf numFmtId="44" fontId="1" fillId="0" borderId="0" xfId="44" applyFont="1" applyAlignment="1" applyProtection="1">
      <alignment/>
      <protection/>
    </xf>
    <xf numFmtId="10" fontId="1" fillId="0" borderId="0" xfId="44" applyNumberFormat="1" applyFont="1" applyAlignment="1" applyProtection="1">
      <alignment/>
      <protection/>
    </xf>
    <xf numFmtId="10" fontId="1" fillId="0" borderId="0" xfId="57" applyNumberFormat="1" applyFont="1" applyAlignment="1">
      <alignment/>
    </xf>
    <xf numFmtId="10" fontId="1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66" fontId="1" fillId="0" borderId="0" xfId="42" applyNumberFormat="1" applyFont="1" applyBorder="1" applyAlignment="1" applyProtection="1">
      <alignment/>
      <protection/>
    </xf>
    <xf numFmtId="10" fontId="1" fillId="0" borderId="0" xfId="0" applyNumberFormat="1" applyFont="1" applyBorder="1" applyAlignment="1">
      <alignment/>
    </xf>
    <xf numFmtId="5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6" fontId="1" fillId="0" borderId="0" xfId="0" applyNumberFormat="1" applyFont="1" applyBorder="1" applyAlignment="1">
      <alignment horizontal="center"/>
    </xf>
    <xf numFmtId="44" fontId="1" fillId="0" borderId="0" xfId="44" applyFont="1" applyBorder="1" applyAlignment="1" applyProtection="1">
      <alignment/>
      <protection/>
    </xf>
    <xf numFmtId="10" fontId="1" fillId="0" borderId="0" xfId="44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/>
    </xf>
    <xf numFmtId="165" fontId="1" fillId="0" borderId="0" xfId="44" applyNumberFormat="1" applyFont="1" applyBorder="1" applyAlignment="1" applyProtection="1">
      <alignment/>
      <protection/>
    </xf>
    <xf numFmtId="9" fontId="1" fillId="0" borderId="0" xfId="57" applyFont="1" applyAlignment="1">
      <alignment horizontal="center"/>
    </xf>
    <xf numFmtId="44" fontId="1" fillId="0" borderId="0" xfId="44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66" fontId="1" fillId="0" borderId="0" xfId="42" applyNumberFormat="1" applyFont="1" applyAlignment="1">
      <alignment horizontal="center"/>
    </xf>
    <xf numFmtId="165" fontId="1" fillId="0" borderId="0" xfId="44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13" xfId="44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7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zoomScalePageLayoutView="0" workbookViewId="0" topLeftCell="A1">
      <selection activeCell="G1" sqref="G1"/>
    </sheetView>
  </sheetViews>
  <sheetFormatPr defaultColWidth="12.57421875" defaultRowHeight="12.75"/>
  <cols>
    <col min="1" max="1" width="3.7109375" style="2" customWidth="1"/>
    <col min="2" max="2" width="28.57421875" style="1" customWidth="1"/>
    <col min="3" max="3" width="1.28515625" style="1" customWidth="1"/>
    <col min="4" max="17" width="8.00390625" style="1" customWidth="1"/>
    <col min="18" max="16384" width="12.57421875" style="1" customWidth="1"/>
  </cols>
  <sheetData>
    <row r="1" ht="11.25">
      <c r="G1" s="69" t="s">
        <v>292</v>
      </c>
    </row>
    <row r="2" ht="11.25">
      <c r="G2" s="69" t="s">
        <v>130</v>
      </c>
    </row>
    <row r="3" ht="11.25">
      <c r="G3" s="70" t="s">
        <v>1</v>
      </c>
    </row>
    <row r="4" ht="11.25">
      <c r="Q4" s="2" t="s">
        <v>240</v>
      </c>
    </row>
    <row r="5" spans="2:18" ht="11.25" customHeight="1">
      <c r="B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3" t="s">
        <v>14</v>
      </c>
      <c r="Q5" s="68" t="s">
        <v>241</v>
      </c>
      <c r="R5" s="6"/>
    </row>
    <row r="6" spans="2:15" ht="11.25">
      <c r="B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1.25">
      <c r="B7" s="7" t="s">
        <v>15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ht="11.25">
      <c r="A8" s="2">
        <v>1</v>
      </c>
      <c r="B8" s="1" t="s">
        <v>16</v>
      </c>
      <c r="D8" s="8">
        <f>Assumptions!$I9*Assumptions!C5*Assumptions!C6</f>
        <v>0</v>
      </c>
      <c r="E8" s="8">
        <f>Assumptions!$I9*Assumptions!D5*Assumptions!D6</f>
        <v>0</v>
      </c>
      <c r="F8" s="8">
        <f>Assumptions!$I9*Assumptions!E5*Assumptions!E6</f>
        <v>0</v>
      </c>
      <c r="G8" s="8">
        <f>Assumptions!$I9*Assumptions!F5*Assumptions!F6</f>
        <v>0</v>
      </c>
      <c r="H8" s="8">
        <f>Assumptions!$I9*Assumptions!G5*Assumptions!G6</f>
        <v>0</v>
      </c>
      <c r="I8" s="8">
        <f>Assumptions!$I9*Assumptions!H5*Assumptions!H6</f>
        <v>0</v>
      </c>
      <c r="J8" s="8">
        <f>Assumptions!$I9*Assumptions!I5*Assumptions!I6</f>
        <v>0</v>
      </c>
      <c r="K8" s="8">
        <f>Assumptions!$I9*Assumptions!J5*Assumptions!J6</f>
        <v>0</v>
      </c>
      <c r="L8" s="8">
        <f>Assumptions!$I9*Assumptions!K5*Assumptions!K6</f>
        <v>0</v>
      </c>
      <c r="M8" s="8">
        <f>Assumptions!$I9*Assumptions!L5*Assumptions!L6</f>
        <v>0</v>
      </c>
      <c r="N8" s="8">
        <f>Assumptions!$I9*Assumptions!M5*Assumptions!M6</f>
        <v>0</v>
      </c>
      <c r="O8" s="8">
        <f>Assumptions!$I9*Assumptions!N5*Assumptions!N6</f>
        <v>0</v>
      </c>
      <c r="P8" s="9">
        <f aca="true" t="shared" si="0" ref="P8:P16">SUM(D8:O8)</f>
        <v>0</v>
      </c>
      <c r="Q8" s="10" t="e">
        <f>P8/$P19</f>
        <v>#DIV/0!</v>
      </c>
    </row>
    <row r="9" spans="1:17" ht="11.25">
      <c r="A9" s="2">
        <v>2</v>
      </c>
      <c r="B9" s="1" t="s">
        <v>17</v>
      </c>
      <c r="D9" s="11">
        <f>(Assumptions!$I10+Assumptions!$I11)*Assumptions!C5*Assumptions!C6</f>
        <v>0</v>
      </c>
      <c r="E9" s="11">
        <f>(Assumptions!$I10+Assumptions!$I11)*Assumptions!D5*Assumptions!D6</f>
        <v>0</v>
      </c>
      <c r="F9" s="11">
        <f>(Assumptions!$I10+Assumptions!$I11)*Assumptions!E5*Assumptions!E6</f>
        <v>0</v>
      </c>
      <c r="G9" s="11">
        <f>(Assumptions!$I10+Assumptions!$I11)*Assumptions!F5*Assumptions!F6</f>
        <v>0</v>
      </c>
      <c r="H9" s="11">
        <f>(Assumptions!$I10+Assumptions!$I11)*Assumptions!G5*Assumptions!G6</f>
        <v>0</v>
      </c>
      <c r="I9" s="11">
        <f>(Assumptions!$I10+Assumptions!$I11)*Assumptions!H5*Assumptions!H6</f>
        <v>0</v>
      </c>
      <c r="J9" s="11">
        <f>(Assumptions!$I10+Assumptions!$I11)*Assumptions!I5*Assumptions!I6</f>
        <v>0</v>
      </c>
      <c r="K9" s="11">
        <f>(Assumptions!$I10+Assumptions!$I11)*Assumptions!J5*Assumptions!J6</f>
        <v>0</v>
      </c>
      <c r="L9" s="11">
        <f>(Assumptions!$I10+Assumptions!$I11)*Assumptions!K5*Assumptions!K6</f>
        <v>0</v>
      </c>
      <c r="M9" s="11">
        <f>(Assumptions!$I10+Assumptions!$I11)*Assumptions!L5*Assumptions!L6</f>
        <v>0</v>
      </c>
      <c r="N9" s="11">
        <f>(Assumptions!$I10+Assumptions!$I11)*Assumptions!M5*Assumptions!M6</f>
        <v>0</v>
      </c>
      <c r="O9" s="11">
        <f>(Assumptions!$I10+Assumptions!$I11)*Assumptions!N5*Assumptions!N6</f>
        <v>0</v>
      </c>
      <c r="P9" s="12">
        <f t="shared" si="0"/>
        <v>0</v>
      </c>
      <c r="Q9" s="10" t="e">
        <f>P9/P19</f>
        <v>#DIV/0!</v>
      </c>
    </row>
    <row r="10" spans="1:17" ht="11.25">
      <c r="A10" s="2">
        <v>3</v>
      </c>
      <c r="B10" s="1" t="s">
        <v>18</v>
      </c>
      <c r="D10" s="11">
        <f>(Assumptions!$I12+Assumptions!$I13)*Assumptions!C5*Assumptions!C6</f>
        <v>0</v>
      </c>
      <c r="E10" s="11">
        <f>(Assumptions!$I12+Assumptions!$I13)*Assumptions!D5*Assumptions!D6</f>
        <v>0</v>
      </c>
      <c r="F10" s="11">
        <f>(Assumptions!$I12+Assumptions!$I13)*Assumptions!E5*Assumptions!E6</f>
        <v>0</v>
      </c>
      <c r="G10" s="11">
        <f>(Assumptions!$I12+Assumptions!$I13)*Assumptions!F5*Assumptions!F6</f>
        <v>0</v>
      </c>
      <c r="H10" s="11">
        <f>(Assumptions!$I12+Assumptions!$I13)*Assumptions!G5*Assumptions!G6</f>
        <v>0</v>
      </c>
      <c r="I10" s="11">
        <f>(Assumptions!$I12+Assumptions!$I13)*Assumptions!H5*Assumptions!H6</f>
        <v>0</v>
      </c>
      <c r="J10" s="11">
        <f>(Assumptions!$I12+Assumptions!$I13)*Assumptions!I5*Assumptions!I6</f>
        <v>0</v>
      </c>
      <c r="K10" s="11">
        <f>(Assumptions!$I12+Assumptions!$I13)*Assumptions!J5*Assumptions!J6</f>
        <v>0</v>
      </c>
      <c r="L10" s="11">
        <f>(Assumptions!$I12+Assumptions!$I13)*Assumptions!K5*Assumptions!K6</f>
        <v>0</v>
      </c>
      <c r="M10" s="11">
        <f>(Assumptions!$I12+Assumptions!$I13)*Assumptions!L5*Assumptions!L6</f>
        <v>0</v>
      </c>
      <c r="N10" s="11">
        <f>(Assumptions!$I12+Assumptions!$I13)*Assumptions!M5*Assumptions!M6</f>
        <v>0</v>
      </c>
      <c r="O10" s="11">
        <f>(Assumptions!$I12+Assumptions!$I13)*Assumptions!N5*Assumptions!N6</f>
        <v>0</v>
      </c>
      <c r="P10" s="12">
        <f t="shared" si="0"/>
        <v>0</v>
      </c>
      <c r="Q10" s="10" t="e">
        <f>P10/$P19</f>
        <v>#DIV/0!</v>
      </c>
    </row>
    <row r="11" spans="1:17" ht="11.25">
      <c r="A11" s="2">
        <v>4</v>
      </c>
      <c r="B11" s="1" t="s">
        <v>19</v>
      </c>
      <c r="D11" s="12">
        <f>(Assumptions!$I14+Assumptions!$I15)*Assumptions!C5*Assumptions!C6</f>
        <v>0</v>
      </c>
      <c r="E11" s="12">
        <f>(Assumptions!$I14+Assumptions!$I15)*Assumptions!D5*Assumptions!D6</f>
        <v>0</v>
      </c>
      <c r="F11" s="12">
        <f>(Assumptions!$I14+Assumptions!$I15)*Assumptions!E5*Assumptions!E6</f>
        <v>0</v>
      </c>
      <c r="G11" s="12">
        <f>(Assumptions!$I14+Assumptions!$I15)*Assumptions!F5*Assumptions!F6</f>
        <v>0</v>
      </c>
      <c r="H11" s="12">
        <f>(Assumptions!$I14+Assumptions!$I15)*Assumptions!G5*Assumptions!G6</f>
        <v>0</v>
      </c>
      <c r="I11" s="12">
        <f>(Assumptions!$I14+Assumptions!$I15)*Assumptions!H5*Assumptions!H6</f>
        <v>0</v>
      </c>
      <c r="J11" s="12">
        <f>(Assumptions!$I14+Assumptions!$I15)*Assumptions!I5*Assumptions!I6</f>
        <v>0</v>
      </c>
      <c r="K11" s="12">
        <f>(Assumptions!$I14+Assumptions!$I15)*Assumptions!J5*Assumptions!J6</f>
        <v>0</v>
      </c>
      <c r="L11" s="12">
        <f>(Assumptions!$I14+Assumptions!$I15)*Assumptions!K5*Assumptions!K6</f>
        <v>0</v>
      </c>
      <c r="M11" s="12">
        <f>(Assumptions!$I14+Assumptions!$I15)*Assumptions!L5*Assumptions!L6</f>
        <v>0</v>
      </c>
      <c r="N11" s="12">
        <f>(Assumptions!$I14+Assumptions!$I15)*Assumptions!M5*Assumptions!M6</f>
        <v>0</v>
      </c>
      <c r="O11" s="12">
        <f>(Assumptions!$I14+Assumptions!$I15)*Assumptions!N5*Assumptions!N6</f>
        <v>0</v>
      </c>
      <c r="P11" s="12">
        <f t="shared" si="0"/>
        <v>0</v>
      </c>
      <c r="Q11" s="10" t="e">
        <f>P11/$P19</f>
        <v>#DIV/0!</v>
      </c>
    </row>
    <row r="12" spans="1:18" ht="11.25">
      <c r="A12" s="2">
        <v>5</v>
      </c>
      <c r="B12" s="1" t="s">
        <v>20</v>
      </c>
      <c r="D12" s="12">
        <f>Assumptions!$I16</f>
        <v>0</v>
      </c>
      <c r="E12" s="12">
        <f>Assumptions!$I16</f>
        <v>0</v>
      </c>
      <c r="F12" s="12">
        <f>Assumptions!$I16</f>
        <v>0</v>
      </c>
      <c r="G12" s="12">
        <f>Assumptions!$I16</f>
        <v>0</v>
      </c>
      <c r="H12" s="12">
        <f>Assumptions!$I16</f>
        <v>0</v>
      </c>
      <c r="I12" s="13">
        <f>Assumptions!$I16</f>
        <v>0</v>
      </c>
      <c r="J12" s="12">
        <f>Assumptions!$I16</f>
        <v>0</v>
      </c>
      <c r="K12" s="13">
        <f>Assumptions!$I16</f>
        <v>0</v>
      </c>
      <c r="L12" s="13">
        <f>Assumptions!$I16</f>
        <v>0</v>
      </c>
      <c r="M12" s="12">
        <f>Assumptions!$I16</f>
        <v>0</v>
      </c>
      <c r="N12" s="12">
        <f>Assumptions!$I16</f>
        <v>0</v>
      </c>
      <c r="O12" s="12">
        <f>Assumptions!$I16</f>
        <v>0</v>
      </c>
      <c r="P12" s="12">
        <f t="shared" si="0"/>
        <v>0</v>
      </c>
      <c r="Q12" s="10" t="e">
        <f>P12/$P19</f>
        <v>#DIV/0!</v>
      </c>
      <c r="R12" s="14"/>
    </row>
    <row r="13" spans="1:18" ht="11.25">
      <c r="A13" s="2">
        <v>6</v>
      </c>
      <c r="B13" s="1" t="s">
        <v>21</v>
      </c>
      <c r="D13" s="12"/>
      <c r="E13" s="12"/>
      <c r="F13" s="12"/>
      <c r="G13" s="12"/>
      <c r="H13" s="12"/>
      <c r="I13" s="13"/>
      <c r="J13" s="12"/>
      <c r="K13" s="13"/>
      <c r="L13" s="13"/>
      <c r="M13" s="12"/>
      <c r="N13" s="12"/>
      <c r="O13" s="12"/>
      <c r="P13" s="12">
        <f t="shared" si="0"/>
        <v>0</v>
      </c>
      <c r="Q13" s="10" t="e">
        <f>P13/$P19</f>
        <v>#DIV/0!</v>
      </c>
      <c r="R13" s="14"/>
    </row>
    <row r="14" spans="1:18" ht="11.25">
      <c r="A14" s="2">
        <v>7</v>
      </c>
      <c r="B14" s="1" t="s">
        <v>22</v>
      </c>
      <c r="D14" s="12"/>
      <c r="E14" s="12"/>
      <c r="F14" s="12"/>
      <c r="G14" s="12"/>
      <c r="H14" s="12"/>
      <c r="I14" s="13"/>
      <c r="J14" s="12"/>
      <c r="K14" s="13"/>
      <c r="L14" s="13"/>
      <c r="M14" s="12"/>
      <c r="N14" s="12"/>
      <c r="O14" s="12"/>
      <c r="P14" s="12">
        <f t="shared" si="0"/>
        <v>0</v>
      </c>
      <c r="Q14" s="10" t="e">
        <f>P14/$P19</f>
        <v>#DIV/0!</v>
      </c>
      <c r="R14" s="14"/>
    </row>
    <row r="15" spans="1:18" ht="11.25">
      <c r="A15" s="2">
        <v>8</v>
      </c>
      <c r="B15" s="1" t="s">
        <v>23</v>
      </c>
      <c r="D15" s="12"/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>
        <v>0</v>
      </c>
      <c r="N15" s="15">
        <v>0</v>
      </c>
      <c r="O15" s="15"/>
      <c r="P15" s="12">
        <v>0</v>
      </c>
      <c r="Q15" s="10" t="e">
        <f>P15/$P19</f>
        <v>#DIV/0!</v>
      </c>
      <c r="R15" s="14"/>
    </row>
    <row r="16" spans="1:18" ht="11.25">
      <c r="A16" s="2">
        <v>9</v>
      </c>
      <c r="B16" s="1" t="s">
        <v>24</v>
      </c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2">
        <f t="shared" si="0"/>
        <v>0</v>
      </c>
      <c r="Q16" s="10" t="e">
        <f>P16/$P19</f>
        <v>#DIV/0!</v>
      </c>
      <c r="R16" s="14"/>
    </row>
    <row r="17" spans="1:18" ht="11.25">
      <c r="A17" s="2">
        <v>10</v>
      </c>
      <c r="B17" s="1" t="s">
        <v>25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0" t="e">
        <f>P17/$P19</f>
        <v>#DIV/0!</v>
      </c>
      <c r="R17" s="14"/>
    </row>
    <row r="18" spans="1:18" ht="11.25">
      <c r="A18" s="2">
        <v>11</v>
      </c>
      <c r="B18" s="1" t="s">
        <v>26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0" t="e">
        <f>P18/$P19</f>
        <v>#DIV/0!</v>
      </c>
      <c r="R18" s="14"/>
    </row>
    <row r="19" spans="1:18" ht="11.25">
      <c r="A19" s="2">
        <v>12</v>
      </c>
      <c r="B19" s="7" t="s">
        <v>27</v>
      </c>
      <c r="D19" s="19">
        <f aca="true" t="shared" si="1" ref="D19:P19">SUM(D8:D18)</f>
        <v>0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20" t="e">
        <f>P19/$P19</f>
        <v>#DIV/0!</v>
      </c>
      <c r="R19" s="14"/>
    </row>
    <row r="20" spans="4:18" ht="11.25"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R20" s="14"/>
    </row>
    <row r="21" spans="2:18" ht="11.25">
      <c r="B21" s="7" t="s">
        <v>28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R21" s="14"/>
    </row>
    <row r="22" spans="1:18" ht="11.25">
      <c r="A22" s="2">
        <v>13</v>
      </c>
      <c r="B22" s="1" t="s">
        <v>29</v>
      </c>
      <c r="D22" s="12">
        <f>Assumptions!$J19*Assumptions!C5</f>
        <v>0</v>
      </c>
      <c r="E22" s="12">
        <f>Assumptions!$J19*Assumptions!D5</f>
        <v>0</v>
      </c>
      <c r="F22" s="12">
        <f>Assumptions!$J19*Assumptions!E5</f>
        <v>0</v>
      </c>
      <c r="G22" s="12">
        <f>Assumptions!$J19*Assumptions!F5</f>
        <v>0</v>
      </c>
      <c r="H22" s="12">
        <f>Assumptions!$J19*Assumptions!G5</f>
        <v>0</v>
      </c>
      <c r="I22" s="12">
        <f>Assumptions!$J19*Assumptions!H5</f>
        <v>0</v>
      </c>
      <c r="J22" s="12">
        <f>Assumptions!$J19*Assumptions!I5</f>
        <v>0</v>
      </c>
      <c r="K22" s="12">
        <f>Assumptions!$J19*Assumptions!J5</f>
        <v>0</v>
      </c>
      <c r="L22" s="12">
        <f>Assumptions!$J19*Assumptions!K5</f>
        <v>0</v>
      </c>
      <c r="M22" s="12">
        <f>Assumptions!$J19*Assumptions!L5</f>
        <v>0</v>
      </c>
      <c r="N22" s="12">
        <f>Assumptions!$J19*Assumptions!M5</f>
        <v>0</v>
      </c>
      <c r="O22" s="12">
        <f>Assumptions!$J19*Assumptions!N5</f>
        <v>0</v>
      </c>
      <c r="P22" s="12">
        <f aca="true" t="shared" si="2" ref="P22:P34">SUM(D22:O22)</f>
        <v>0</v>
      </c>
      <c r="Q22" s="10" t="e">
        <f>P22/$P19</f>
        <v>#DIV/0!</v>
      </c>
      <c r="R22" s="14"/>
    </row>
    <row r="23" spans="1:18" ht="11.25">
      <c r="A23" s="2">
        <v>14</v>
      </c>
      <c r="B23" s="1" t="s">
        <v>30</v>
      </c>
      <c r="D23" s="12">
        <f>Assumptions!$J20*Assumptions!C5</f>
        <v>0</v>
      </c>
      <c r="E23" s="12">
        <f>Assumptions!$J20*Assumptions!D5</f>
        <v>0</v>
      </c>
      <c r="F23" s="12">
        <f>Assumptions!$J20*Assumptions!E5</f>
        <v>0</v>
      </c>
      <c r="G23" s="12">
        <f>Assumptions!$J20*Assumptions!F5</f>
        <v>0</v>
      </c>
      <c r="H23" s="12">
        <f>Assumptions!$J20*Assumptions!G5</f>
        <v>0</v>
      </c>
      <c r="I23" s="12">
        <f>Assumptions!$J20*Assumptions!H5</f>
        <v>0</v>
      </c>
      <c r="J23" s="12">
        <f>Assumptions!$J20*Assumptions!I5</f>
        <v>0</v>
      </c>
      <c r="K23" s="12">
        <f>Assumptions!$J20*Assumptions!J5</f>
        <v>0</v>
      </c>
      <c r="L23" s="12">
        <f>Assumptions!$J20*Assumptions!K5</f>
        <v>0</v>
      </c>
      <c r="M23" s="12">
        <f>Assumptions!$J20*Assumptions!L5</f>
        <v>0</v>
      </c>
      <c r="N23" s="12">
        <f>Assumptions!$J20*Assumptions!M5</f>
        <v>0</v>
      </c>
      <c r="O23" s="13">
        <f>Assumptions!$J20*Assumptions!N5</f>
        <v>0</v>
      </c>
      <c r="P23" s="12">
        <f t="shared" si="2"/>
        <v>0</v>
      </c>
      <c r="Q23" s="10" t="e">
        <f>P23/$P19</f>
        <v>#DIV/0!</v>
      </c>
      <c r="R23" s="14"/>
    </row>
    <row r="24" spans="1:18" ht="11.25">
      <c r="A24" s="2">
        <v>15</v>
      </c>
      <c r="B24" s="1" t="s">
        <v>31</v>
      </c>
      <c r="D24" s="12">
        <f>Assumptions!$J21*Assumptions!C5</f>
        <v>0</v>
      </c>
      <c r="E24" s="12">
        <f>Assumptions!$J21*Assumptions!D5</f>
        <v>0</v>
      </c>
      <c r="F24" s="12">
        <f>Assumptions!$J21*Assumptions!E5</f>
        <v>0</v>
      </c>
      <c r="G24" s="12">
        <f>Assumptions!$J21*Assumptions!F5</f>
        <v>0</v>
      </c>
      <c r="H24" s="12">
        <f>Assumptions!$J21*Assumptions!G5</f>
        <v>0</v>
      </c>
      <c r="I24" s="12">
        <f>Assumptions!$J21*Assumptions!H5</f>
        <v>0</v>
      </c>
      <c r="J24" s="12">
        <f>Assumptions!$J21*Assumptions!I5</f>
        <v>0</v>
      </c>
      <c r="K24" s="12">
        <f>Assumptions!$J21*Assumptions!J5</f>
        <v>0</v>
      </c>
      <c r="L24" s="12">
        <f>Assumptions!$J21*Assumptions!K5</f>
        <v>0</v>
      </c>
      <c r="M24" s="12">
        <f>Assumptions!$J21*Assumptions!L5</f>
        <v>0</v>
      </c>
      <c r="N24" s="12">
        <f>Assumptions!$J21*Assumptions!M5</f>
        <v>0</v>
      </c>
      <c r="O24" s="12">
        <f>Assumptions!$J21*Assumptions!N5</f>
        <v>0</v>
      </c>
      <c r="P24" s="13">
        <f t="shared" si="2"/>
        <v>0</v>
      </c>
      <c r="Q24" s="10" t="e">
        <f>P24/$P19</f>
        <v>#DIV/0!</v>
      </c>
      <c r="R24" s="14"/>
    </row>
    <row r="25" spans="1:18" ht="11.25">
      <c r="A25" s="2">
        <v>16</v>
      </c>
      <c r="B25" s="1" t="s">
        <v>32</v>
      </c>
      <c r="D25" s="12">
        <f>(Assumptions!$J22+Assumptions!$J23)*Assumptions!C5</f>
        <v>0</v>
      </c>
      <c r="E25" s="12">
        <f>(Assumptions!$J22+Assumptions!$J23)*Assumptions!D5</f>
        <v>0</v>
      </c>
      <c r="F25" s="12">
        <f>(Assumptions!$J22+Assumptions!$J23)*Assumptions!E5</f>
        <v>0</v>
      </c>
      <c r="G25" s="12">
        <f>(Assumptions!$J22+Assumptions!$J23)*Assumptions!F5</f>
        <v>0</v>
      </c>
      <c r="H25" s="12">
        <f>(Assumptions!$J22+Assumptions!$J23)*Assumptions!G5</f>
        <v>0</v>
      </c>
      <c r="I25" s="12">
        <f>(Assumptions!$J22+Assumptions!$J23)*Assumptions!H5</f>
        <v>0</v>
      </c>
      <c r="J25" s="12">
        <f>(Assumptions!$J22+Assumptions!$J23)*Assumptions!I5</f>
        <v>0</v>
      </c>
      <c r="K25" s="12">
        <f>(Assumptions!$J22+Assumptions!$J23)*Assumptions!J5</f>
        <v>0</v>
      </c>
      <c r="L25" s="12">
        <f>(Assumptions!$J22+Assumptions!$J23)*Assumptions!K5</f>
        <v>0</v>
      </c>
      <c r="M25" s="12">
        <f>(Assumptions!$J22+Assumptions!$J23)*Assumptions!L5</f>
        <v>0</v>
      </c>
      <c r="N25" s="12">
        <f>(Assumptions!$J22+Assumptions!$J23)*Assumptions!M5</f>
        <v>0</v>
      </c>
      <c r="O25" s="12">
        <f>(Assumptions!$J22+Assumptions!$J23)*Assumptions!N5</f>
        <v>0</v>
      </c>
      <c r="P25" s="12">
        <f t="shared" si="2"/>
        <v>0</v>
      </c>
      <c r="Q25" s="10" t="e">
        <f>P25/$P19</f>
        <v>#DIV/0!</v>
      </c>
      <c r="R25" s="14"/>
    </row>
    <row r="26" spans="1:18" ht="11.25">
      <c r="A26" s="2">
        <v>17</v>
      </c>
      <c r="B26" s="1" t="s">
        <v>33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  <c r="Q26" s="10" t="e">
        <f>P26/$P19</f>
        <v>#DIV/0!</v>
      </c>
      <c r="R26" s="14"/>
    </row>
    <row r="27" spans="1:18" ht="11.25">
      <c r="A27" s="2">
        <v>18</v>
      </c>
      <c r="B27" s="1" t="s">
        <v>34</v>
      </c>
      <c r="D27" s="12">
        <f>Assumptions!$G25/12</f>
        <v>0</v>
      </c>
      <c r="E27" s="12">
        <f>Assumptions!$G25/12</f>
        <v>0</v>
      </c>
      <c r="F27" s="12">
        <f>Assumptions!$G25/12</f>
        <v>0</v>
      </c>
      <c r="G27" s="12">
        <f>Assumptions!$G25/12</f>
        <v>0</v>
      </c>
      <c r="H27" s="12">
        <f>Assumptions!$G25/12</f>
        <v>0</v>
      </c>
      <c r="I27" s="12">
        <f>Assumptions!$G25/12</f>
        <v>0</v>
      </c>
      <c r="J27" s="12">
        <f>Assumptions!$G25/12</f>
        <v>0</v>
      </c>
      <c r="K27" s="12">
        <f>Assumptions!$G25/12</f>
        <v>0</v>
      </c>
      <c r="L27" s="12">
        <f>Assumptions!$G25/12</f>
        <v>0</v>
      </c>
      <c r="M27" s="12">
        <f>Assumptions!$G25/12</f>
        <v>0</v>
      </c>
      <c r="N27" s="12">
        <f>Assumptions!$G25/12</f>
        <v>0</v>
      </c>
      <c r="O27" s="12">
        <f>Assumptions!$G25/12</f>
        <v>0</v>
      </c>
      <c r="P27" s="12">
        <f t="shared" si="2"/>
        <v>0</v>
      </c>
      <c r="Q27" s="10" t="e">
        <f>P27/$P19</f>
        <v>#DIV/0!</v>
      </c>
      <c r="R27" s="14"/>
    </row>
    <row r="28" spans="1:18" ht="11.25">
      <c r="A28" s="2">
        <v>19</v>
      </c>
      <c r="B28" s="1" t="s">
        <v>35</v>
      </c>
      <c r="D28" s="12">
        <f>SUM(D22:D27)*Assumptions!G27</f>
        <v>0</v>
      </c>
      <c r="E28" s="12">
        <f>SUM(E22:E27)*Assumptions!$G27</f>
        <v>0</v>
      </c>
      <c r="F28" s="12">
        <f>SUM(F22:F27)*Assumptions!$G27</f>
        <v>0</v>
      </c>
      <c r="G28" s="12">
        <f>SUM(G22:G27)*Assumptions!$G27</f>
        <v>0</v>
      </c>
      <c r="H28" s="12">
        <f>SUM(H22:H27)*Assumptions!$G27</f>
        <v>0</v>
      </c>
      <c r="I28" s="12">
        <f>SUM(I22:I27)*Assumptions!$G27</f>
        <v>0</v>
      </c>
      <c r="J28" s="12">
        <f>SUM(J22:J27)*Assumptions!$G27</f>
        <v>0</v>
      </c>
      <c r="K28" s="12">
        <f>SUM(K22:K27)*Assumptions!$G27</f>
        <v>0</v>
      </c>
      <c r="L28" s="12">
        <f>SUM(L22:L27)*Assumptions!$G27</f>
        <v>0</v>
      </c>
      <c r="M28" s="12">
        <f>SUM(M22:M27)*Assumptions!$G27</f>
        <v>0</v>
      </c>
      <c r="N28" s="12">
        <f>SUM(N22:N27)*Assumptions!$G27</f>
        <v>0</v>
      </c>
      <c r="O28" s="12">
        <f>SUM(O22:O27)*Assumptions!$G27</f>
        <v>0</v>
      </c>
      <c r="P28" s="15">
        <f t="shared" si="2"/>
        <v>0</v>
      </c>
      <c r="Q28" s="10" t="e">
        <f>P28/$P19</f>
        <v>#DIV/0!</v>
      </c>
      <c r="R28" s="14"/>
    </row>
    <row r="29" spans="1:18" ht="11.25">
      <c r="A29" s="2">
        <v>20</v>
      </c>
      <c r="B29" s="1" t="s">
        <v>36</v>
      </c>
      <c r="D29" s="12">
        <f>+Assumptions!G30*Assumptions!G31</f>
        <v>0</v>
      </c>
      <c r="E29" s="12">
        <f>+Assumptions!G30*Assumptions!G31</f>
        <v>0</v>
      </c>
      <c r="F29" s="12">
        <f>+Assumptions!G30*Assumptions!G31</f>
        <v>0</v>
      </c>
      <c r="G29" s="12">
        <f>+Assumptions!G30*Assumptions!G31</f>
        <v>0</v>
      </c>
      <c r="H29" s="12">
        <f>+Assumptions!G30*Assumptions!G31</f>
        <v>0</v>
      </c>
      <c r="I29" s="12">
        <f>+Assumptions!G30*Assumptions!G31</f>
        <v>0</v>
      </c>
      <c r="J29" s="12">
        <f>+Assumptions!G30*Assumptions!G31</f>
        <v>0</v>
      </c>
      <c r="K29" s="12">
        <f>+Assumptions!G30*Assumptions!G31</f>
        <v>0</v>
      </c>
      <c r="L29" s="12">
        <f>+Assumptions!G30*Assumptions!G31</f>
        <v>0</v>
      </c>
      <c r="M29" s="12">
        <f>+Assumptions!G30*Assumptions!G31</f>
        <v>0</v>
      </c>
      <c r="N29" s="12">
        <f>+Assumptions!G30*Assumptions!G31</f>
        <v>0</v>
      </c>
      <c r="O29" s="12">
        <f>+Assumptions!G30*Assumptions!G31</f>
        <v>0</v>
      </c>
      <c r="P29" s="15">
        <f t="shared" si="2"/>
        <v>0</v>
      </c>
      <c r="Q29" s="10" t="e">
        <f>P29/$P19</f>
        <v>#DIV/0!</v>
      </c>
      <c r="R29" s="14"/>
    </row>
    <row r="30" spans="1:18" ht="11.25">
      <c r="A30" s="2">
        <v>21</v>
      </c>
      <c r="B30" s="1" t="s">
        <v>37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5">
        <f t="shared" si="2"/>
        <v>0</v>
      </c>
      <c r="Q30" s="10" t="e">
        <f>P30/$P19</f>
        <v>#DIV/0!</v>
      </c>
      <c r="R30" s="14"/>
    </row>
    <row r="31" spans="1:18" ht="11.25">
      <c r="A31" s="2">
        <v>22</v>
      </c>
      <c r="B31" s="1" t="s">
        <v>38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5">
        <f t="shared" si="2"/>
        <v>0</v>
      </c>
      <c r="Q31" s="10" t="e">
        <f>P31/$P19</f>
        <v>#DIV/0!</v>
      </c>
      <c r="R31" s="14"/>
    </row>
    <row r="32" spans="1:18" ht="11.25">
      <c r="A32" s="2">
        <v>23</v>
      </c>
      <c r="B32" s="1" t="s">
        <v>39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5">
        <f t="shared" si="2"/>
        <v>0</v>
      </c>
      <c r="Q32" s="10" t="e">
        <f>P32/$P19</f>
        <v>#DIV/0!</v>
      </c>
      <c r="R32" s="14"/>
    </row>
    <row r="33" spans="1:18" ht="11.25">
      <c r="A33" s="2">
        <v>24</v>
      </c>
      <c r="B33" s="1" t="s">
        <v>113</v>
      </c>
      <c r="D33" s="12">
        <f>+Assumptions!G29*Assumptions!C6</f>
        <v>0</v>
      </c>
      <c r="E33" s="12">
        <f>+Assumptions!G29*Assumptions!D6</f>
        <v>0</v>
      </c>
      <c r="F33" s="12">
        <f>+Assumptions!G29*Assumptions!E6</f>
        <v>0</v>
      </c>
      <c r="G33" s="12">
        <f>+Assumptions!G29*Assumptions!F6</f>
        <v>0</v>
      </c>
      <c r="H33" s="12">
        <f>+Assumptions!G29*Assumptions!G6</f>
        <v>0</v>
      </c>
      <c r="I33" s="12">
        <f>+Assumptions!G29*Assumptions!H6</f>
        <v>0</v>
      </c>
      <c r="J33" s="12">
        <f>+Assumptions!G29*Assumptions!I6</f>
        <v>0</v>
      </c>
      <c r="K33" s="12">
        <f>+Assumptions!G29*Assumptions!J6</f>
        <v>0</v>
      </c>
      <c r="L33" s="12">
        <f>+Assumptions!G29*Assumptions!K6</f>
        <v>0</v>
      </c>
      <c r="M33" s="12">
        <f>+Assumptions!G29*Assumptions!L6</f>
        <v>0</v>
      </c>
      <c r="N33" s="12">
        <f>+Assumptions!G29*Assumptions!M6</f>
        <v>0</v>
      </c>
      <c r="O33" s="12">
        <f>+Assumptions!G29*Assumptions!N6</f>
        <v>0</v>
      </c>
      <c r="P33" s="15">
        <f t="shared" si="2"/>
        <v>0</v>
      </c>
      <c r="Q33" s="10" t="e">
        <f>P33/$P19</f>
        <v>#DIV/0!</v>
      </c>
      <c r="R33" s="14"/>
    </row>
    <row r="34" spans="1:18" ht="11.25">
      <c r="A34" s="2">
        <v>25</v>
      </c>
      <c r="B34" s="1" t="s">
        <v>41</v>
      </c>
      <c r="D34" s="12">
        <f>+Assumptions!G28*Assumptions!C6</f>
        <v>0</v>
      </c>
      <c r="E34" s="12">
        <f>+Assumptions!G28*Assumptions!D6</f>
        <v>0</v>
      </c>
      <c r="F34" s="12">
        <f>+Assumptions!G28*Assumptions!E6</f>
        <v>0</v>
      </c>
      <c r="G34" s="12">
        <f>+Assumptions!G28*Assumptions!F6</f>
        <v>0</v>
      </c>
      <c r="H34" s="12">
        <f>+Assumptions!G28*Assumptions!G6</f>
        <v>0</v>
      </c>
      <c r="I34" s="12">
        <f>+Assumptions!G28*Assumptions!H6</f>
        <v>0</v>
      </c>
      <c r="J34" s="12">
        <f>+Assumptions!G28*Assumptions!I6</f>
        <v>0</v>
      </c>
      <c r="K34" s="12">
        <f>+Assumptions!G28*Assumptions!J6</f>
        <v>0</v>
      </c>
      <c r="L34" s="12">
        <f>+Assumptions!G28*Assumptions!K6</f>
        <v>0</v>
      </c>
      <c r="M34" s="12">
        <f>+Assumptions!G28*Assumptions!L6</f>
        <v>0</v>
      </c>
      <c r="N34" s="12">
        <f>+Assumptions!G28*Assumptions!M6</f>
        <v>0</v>
      </c>
      <c r="O34" s="12">
        <f>+Assumptions!G28*Assumptions!N6</f>
        <v>0</v>
      </c>
      <c r="P34" s="15">
        <f t="shared" si="2"/>
        <v>0</v>
      </c>
      <c r="Q34" s="10" t="e">
        <f>P34/$P19</f>
        <v>#DIV/0!</v>
      </c>
      <c r="R34" s="14"/>
    </row>
    <row r="35" spans="1:18" ht="11.25">
      <c r="A35" s="2">
        <v>26</v>
      </c>
      <c r="B35" s="7" t="s">
        <v>42</v>
      </c>
      <c r="D35" s="19">
        <f aca="true" t="shared" si="3" ref="D35:P35">SUM(D22:D34)</f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9">
        <f t="shared" si="3"/>
        <v>0</v>
      </c>
      <c r="Q35" s="20" t="e">
        <f>P35/$P19</f>
        <v>#DIV/0!</v>
      </c>
      <c r="R35" s="14"/>
    </row>
    <row r="36" spans="4:18" ht="11.25">
      <c r="D36" s="1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R36" s="14"/>
    </row>
    <row r="37" spans="1:18" ht="11.25">
      <c r="A37" s="2">
        <v>27</v>
      </c>
      <c r="B37" s="7" t="s">
        <v>43</v>
      </c>
      <c r="D37" s="13">
        <f aca="true" t="shared" si="4" ref="D37:P37">+D19-D35</f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13">
        <f t="shared" si="4"/>
        <v>0</v>
      </c>
      <c r="N37" s="13">
        <f t="shared" si="4"/>
        <v>0</v>
      </c>
      <c r="O37" s="13">
        <f t="shared" si="4"/>
        <v>0</v>
      </c>
      <c r="P37" s="13">
        <f t="shared" si="4"/>
        <v>0</v>
      </c>
      <c r="Q37" s="10" t="e">
        <f>P37/$P19</f>
        <v>#DIV/0!</v>
      </c>
      <c r="R37" s="14"/>
    </row>
    <row r="38" spans="2:18" ht="11.25">
      <c r="B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R38" s="14"/>
    </row>
    <row r="39" spans="1:18" ht="11.25">
      <c r="A39" s="2">
        <v>28</v>
      </c>
      <c r="B39" s="7" t="s">
        <v>44</v>
      </c>
      <c r="D39" s="19" t="e">
        <f>'G&amp;A Expenses'!D35</f>
        <v>#DIV/0!</v>
      </c>
      <c r="E39" s="19" t="e">
        <f>'G&amp;A Expenses'!E35</f>
        <v>#DIV/0!</v>
      </c>
      <c r="F39" s="19" t="e">
        <f>'G&amp;A Expenses'!F35</f>
        <v>#DIV/0!</v>
      </c>
      <c r="G39" s="19" t="e">
        <f>'G&amp;A Expenses'!G35</f>
        <v>#DIV/0!</v>
      </c>
      <c r="H39" s="19" t="e">
        <f>'G&amp;A Expenses'!H35</f>
        <v>#DIV/0!</v>
      </c>
      <c r="I39" s="19" t="e">
        <f>'G&amp;A Expenses'!I35</f>
        <v>#DIV/0!</v>
      </c>
      <c r="J39" s="19" t="e">
        <f>'G&amp;A Expenses'!J35</f>
        <v>#DIV/0!</v>
      </c>
      <c r="K39" s="19" t="e">
        <f>'G&amp;A Expenses'!K35</f>
        <v>#DIV/0!</v>
      </c>
      <c r="L39" s="19" t="e">
        <f>'G&amp;A Expenses'!L35</f>
        <v>#DIV/0!</v>
      </c>
      <c r="M39" s="19" t="e">
        <f>'G&amp;A Expenses'!M35</f>
        <v>#DIV/0!</v>
      </c>
      <c r="N39" s="19" t="e">
        <f>'G&amp;A Expenses'!N35</f>
        <v>#DIV/0!</v>
      </c>
      <c r="O39" s="19" t="e">
        <f>'G&amp;A Expenses'!O35</f>
        <v>#DIV/0!</v>
      </c>
      <c r="P39" s="19" t="e">
        <f>SUM(D39:O39)</f>
        <v>#DIV/0!</v>
      </c>
      <c r="Q39" s="20" t="e">
        <f>P39/$P19</f>
        <v>#DIV/0!</v>
      </c>
      <c r="R39" s="14"/>
    </row>
    <row r="40" spans="2:18" ht="11.25">
      <c r="B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R40" s="14"/>
    </row>
    <row r="41" spans="1:18" ht="11.25">
      <c r="A41" s="2">
        <v>29</v>
      </c>
      <c r="B41" s="23" t="s">
        <v>45</v>
      </c>
      <c r="D41" s="18" t="e">
        <f aca="true" t="shared" si="5" ref="D41:P41">D19-D35-D39</f>
        <v>#DIV/0!</v>
      </c>
      <c r="E41" s="18" t="e">
        <f t="shared" si="5"/>
        <v>#DIV/0!</v>
      </c>
      <c r="F41" s="18" t="e">
        <f t="shared" si="5"/>
        <v>#DIV/0!</v>
      </c>
      <c r="G41" s="18" t="e">
        <f t="shared" si="5"/>
        <v>#DIV/0!</v>
      </c>
      <c r="H41" s="18" t="e">
        <f t="shared" si="5"/>
        <v>#DIV/0!</v>
      </c>
      <c r="I41" s="18" t="e">
        <f t="shared" si="5"/>
        <v>#DIV/0!</v>
      </c>
      <c r="J41" s="18" t="e">
        <f t="shared" si="5"/>
        <v>#DIV/0!</v>
      </c>
      <c r="K41" s="18" t="e">
        <f t="shared" si="5"/>
        <v>#DIV/0!</v>
      </c>
      <c r="L41" s="18" t="e">
        <f t="shared" si="5"/>
        <v>#DIV/0!</v>
      </c>
      <c r="M41" s="18" t="e">
        <f t="shared" si="5"/>
        <v>#DIV/0!</v>
      </c>
      <c r="N41" s="18" t="e">
        <f t="shared" si="5"/>
        <v>#DIV/0!</v>
      </c>
      <c r="O41" s="18" t="e">
        <f t="shared" si="5"/>
        <v>#DIV/0!</v>
      </c>
      <c r="P41" s="18" t="e">
        <f t="shared" si="5"/>
        <v>#DIV/0!</v>
      </c>
      <c r="Q41" s="24" t="e">
        <f>P41/$P19</f>
        <v>#DIV/0!</v>
      </c>
      <c r="R41" s="14"/>
    </row>
    <row r="42" spans="2:18" ht="11.25">
      <c r="B42" s="2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R42" s="14"/>
    </row>
    <row r="43" spans="2:18" ht="11.25">
      <c r="B43" s="7" t="s">
        <v>46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14"/>
    </row>
    <row r="44" spans="1:18" ht="11.25">
      <c r="A44" s="2">
        <v>30</v>
      </c>
      <c r="B44" s="1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0" t="e">
        <f>P44/$P19</f>
        <v>#DIV/0!</v>
      </c>
      <c r="R44" s="14"/>
    </row>
    <row r="45" spans="1:18" ht="11.25">
      <c r="A45" s="2">
        <v>31</v>
      </c>
      <c r="B45" s="1" t="s">
        <v>48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24" t="e">
        <f>P45/$P19</f>
        <v>#DIV/0!</v>
      </c>
      <c r="R45" s="14"/>
    </row>
    <row r="46" spans="1:18" ht="11.25">
      <c r="A46" s="2">
        <v>32</v>
      </c>
      <c r="B46" s="7" t="s">
        <v>49</v>
      </c>
      <c r="D46" s="13">
        <f aca="true" t="shared" si="6" ref="D46:P46">D44-D45</f>
        <v>0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0</v>
      </c>
      <c r="I46" s="13">
        <f t="shared" si="6"/>
        <v>0</v>
      </c>
      <c r="J46" s="13">
        <f t="shared" si="6"/>
        <v>0</v>
      </c>
      <c r="K46" s="13">
        <f t="shared" si="6"/>
        <v>0</v>
      </c>
      <c r="L46" s="13">
        <f t="shared" si="6"/>
        <v>0</v>
      </c>
      <c r="M46" s="13">
        <f t="shared" si="6"/>
        <v>0</v>
      </c>
      <c r="N46" s="13">
        <f t="shared" si="6"/>
        <v>0</v>
      </c>
      <c r="O46" s="13">
        <f t="shared" si="6"/>
        <v>0</v>
      </c>
      <c r="P46" s="13">
        <f t="shared" si="6"/>
        <v>0</v>
      </c>
      <c r="Q46" s="10" t="e">
        <f>P46/$P19</f>
        <v>#DIV/0!</v>
      </c>
      <c r="R46" s="14"/>
    </row>
    <row r="47" spans="4:18" ht="11.25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4"/>
    </row>
    <row r="48" spans="4:18" ht="11.25"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R48" s="14"/>
    </row>
    <row r="49" spans="1:18" ht="12" thickBot="1">
      <c r="A49" s="2">
        <v>33</v>
      </c>
      <c r="B49" s="7" t="s">
        <v>50</v>
      </c>
      <c r="D49" s="25" t="e">
        <f aca="true" t="shared" si="7" ref="D49:P49">D41+D46</f>
        <v>#DIV/0!</v>
      </c>
      <c r="E49" s="25" t="e">
        <f t="shared" si="7"/>
        <v>#DIV/0!</v>
      </c>
      <c r="F49" s="25" t="e">
        <f t="shared" si="7"/>
        <v>#DIV/0!</v>
      </c>
      <c r="G49" s="25" t="e">
        <f t="shared" si="7"/>
        <v>#DIV/0!</v>
      </c>
      <c r="H49" s="25" t="e">
        <f t="shared" si="7"/>
        <v>#DIV/0!</v>
      </c>
      <c r="I49" s="25" t="e">
        <f t="shared" si="7"/>
        <v>#DIV/0!</v>
      </c>
      <c r="J49" s="25" t="e">
        <f t="shared" si="7"/>
        <v>#DIV/0!</v>
      </c>
      <c r="K49" s="25" t="e">
        <f t="shared" si="7"/>
        <v>#DIV/0!</v>
      </c>
      <c r="L49" s="25" t="e">
        <f t="shared" si="7"/>
        <v>#DIV/0!</v>
      </c>
      <c r="M49" s="25" t="e">
        <f t="shared" si="7"/>
        <v>#DIV/0!</v>
      </c>
      <c r="N49" s="25" t="e">
        <f t="shared" si="7"/>
        <v>#DIV/0!</v>
      </c>
      <c r="O49" s="25" t="e">
        <f t="shared" si="7"/>
        <v>#DIV/0!</v>
      </c>
      <c r="P49" s="25" t="e">
        <f t="shared" si="7"/>
        <v>#DIV/0!</v>
      </c>
      <c r="Q49" s="26" t="e">
        <f>P49/$P19</f>
        <v>#DIV/0!</v>
      </c>
      <c r="R49" s="14"/>
    </row>
    <row r="50" spans="2:18" ht="12" thickTop="1">
      <c r="B50" s="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R50" s="14"/>
    </row>
    <row r="51" spans="1:18" s="6" customFormat="1" ht="11.25">
      <c r="A51" s="52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R51" s="35"/>
    </row>
    <row r="52" spans="1:18" s="6" customFormat="1" ht="11.25">
      <c r="A52" s="5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59"/>
      <c r="Q52" s="50"/>
      <c r="R52" s="35"/>
    </row>
    <row r="53" spans="1:18" s="6" customFormat="1" ht="11.25">
      <c r="A53" s="5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49"/>
      <c r="Q53" s="50"/>
      <c r="R53" s="35"/>
    </row>
    <row r="54" spans="1:18" s="6" customFormat="1" ht="11.25">
      <c r="A54" s="5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R54" s="35"/>
    </row>
    <row r="55" spans="1:18" s="6" customFormat="1" ht="11.25">
      <c r="A55" s="5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R55" s="35"/>
    </row>
    <row r="56" spans="1:18" s="6" customFormat="1" ht="11.25">
      <c r="A56" s="5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9"/>
      <c r="Q56" s="50"/>
      <c r="R56" s="35"/>
    </row>
    <row r="57" spans="1:18" s="6" customFormat="1" ht="11.25">
      <c r="A57" s="5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49"/>
      <c r="Q57" s="50"/>
      <c r="R57" s="35"/>
    </row>
    <row r="58" spans="1:18" s="6" customFormat="1" ht="11.25">
      <c r="A58" s="5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R58" s="35"/>
    </row>
    <row r="59" spans="1:18" s="6" customFormat="1" ht="11.25">
      <c r="A59" s="52"/>
      <c r="B59" s="2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  <c r="Q59" s="50"/>
      <c r="R59" s="35"/>
    </row>
    <row r="60" spans="2:18" ht="11.25">
      <c r="B60" s="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R60" s="14"/>
    </row>
    <row r="61" spans="2:18" ht="11.25">
      <c r="B61" s="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R61" s="14"/>
    </row>
    <row r="62" spans="2:18" ht="11.25">
      <c r="B62" s="7"/>
      <c r="D62" s="1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R62" s="14"/>
    </row>
    <row r="63" spans="2:18" ht="11.25">
      <c r="B63" s="7"/>
      <c r="D63" s="1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R63" s="14"/>
    </row>
    <row r="64" spans="1:18" s="6" customFormat="1" ht="11.25">
      <c r="A64" s="52"/>
      <c r="D64" s="1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  <c r="R64" s="35"/>
    </row>
    <row r="65" spans="1:18" s="6" customFormat="1" ht="11.25">
      <c r="A65" s="5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9"/>
      <c r="Q65" s="50"/>
      <c r="R65" s="35"/>
    </row>
    <row r="66" spans="1:18" s="6" customFormat="1" ht="11.25">
      <c r="A66" s="5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9"/>
      <c r="Q66" s="50"/>
      <c r="R66" s="35"/>
    </row>
    <row r="67" spans="1:18" s="6" customFormat="1" ht="11.25">
      <c r="A67" s="52"/>
      <c r="D67" s="1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  <c r="R67" s="35"/>
    </row>
    <row r="68" spans="1:18" s="6" customFormat="1" ht="11.25">
      <c r="A68" s="52"/>
      <c r="D68" s="1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3"/>
      <c r="P68" s="49"/>
      <c r="Q68" s="50"/>
      <c r="R68" s="35"/>
    </row>
    <row r="69" spans="1:18" s="6" customFormat="1" ht="11.25">
      <c r="A69" s="5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49"/>
      <c r="Q69" s="50"/>
      <c r="R69" s="35"/>
    </row>
    <row r="70" spans="1:18" s="6" customFormat="1" ht="11.25">
      <c r="A70" s="52"/>
      <c r="D70" s="1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13"/>
      <c r="P70" s="49"/>
      <c r="Q70" s="50"/>
      <c r="R70" s="35"/>
    </row>
    <row r="71" spans="1:18" s="6" customFormat="1" ht="11.25">
      <c r="A71" s="52"/>
      <c r="D71" s="1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13"/>
      <c r="P71" s="49"/>
      <c r="Q71" s="50"/>
      <c r="R71" s="35"/>
    </row>
    <row r="72" spans="1:18" s="6" customFormat="1" ht="11.25">
      <c r="A72" s="52"/>
      <c r="D72" s="1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13"/>
      <c r="P72" s="49"/>
      <c r="Q72" s="50"/>
      <c r="R72" s="35"/>
    </row>
    <row r="73" spans="1:18" s="6" customFormat="1" ht="11.25">
      <c r="A73" s="52"/>
      <c r="D73" s="1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13"/>
      <c r="P73" s="49"/>
      <c r="Q73" s="50"/>
      <c r="R73" s="35"/>
    </row>
    <row r="74" spans="1:18" s="6" customFormat="1" ht="11.25">
      <c r="A74" s="5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49"/>
      <c r="Q74" s="50"/>
      <c r="R74" s="35"/>
    </row>
    <row r="75" spans="1:18" s="6" customFormat="1" ht="11.25">
      <c r="A75" s="52"/>
      <c r="D75" s="1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13"/>
      <c r="P75" s="49"/>
      <c r="Q75" s="50"/>
      <c r="R75" s="35"/>
    </row>
    <row r="76" spans="1:18" s="6" customFormat="1" ht="11.25">
      <c r="A76" s="52"/>
      <c r="D76" s="1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3"/>
      <c r="P76" s="49"/>
      <c r="Q76" s="50"/>
      <c r="R76" s="35"/>
    </row>
    <row r="77" spans="1:18" s="6" customFormat="1" ht="11.25">
      <c r="A77" s="52"/>
      <c r="D77" s="1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3"/>
      <c r="P77" s="49"/>
      <c r="Q77" s="50"/>
      <c r="R77" s="35"/>
    </row>
    <row r="78" spans="1:18" s="6" customFormat="1" ht="11.25">
      <c r="A78" s="5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49"/>
      <c r="Q78" s="50"/>
      <c r="R78" s="35"/>
    </row>
    <row r="79" spans="1:18" s="6" customFormat="1" ht="11.25">
      <c r="A79" s="5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49"/>
      <c r="Q79" s="50"/>
      <c r="R79" s="35"/>
    </row>
    <row r="80" spans="1:18" s="6" customFormat="1" ht="11.25">
      <c r="A80" s="5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49"/>
      <c r="Q80" s="50"/>
      <c r="R80" s="35"/>
    </row>
    <row r="81" spans="1:18" s="6" customFormat="1" ht="11.25">
      <c r="A81" s="5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49"/>
      <c r="Q81" s="50"/>
      <c r="R81" s="35"/>
    </row>
    <row r="82" spans="1:18" s="6" customFormat="1" ht="11.25">
      <c r="A82" s="5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49"/>
      <c r="Q82" s="50"/>
      <c r="R82" s="35"/>
    </row>
    <row r="83" spans="1:18" s="6" customFormat="1" ht="11.25">
      <c r="A83" s="5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49"/>
      <c r="Q83" s="50"/>
      <c r="R83" s="35"/>
    </row>
    <row r="84" spans="1:18" s="6" customFormat="1" ht="11.25">
      <c r="A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49"/>
      <c r="Q84" s="50"/>
      <c r="R84" s="35"/>
    </row>
    <row r="85" spans="1:18" s="6" customFormat="1" ht="11.25">
      <c r="A85" s="5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49"/>
      <c r="Q85" s="50"/>
      <c r="R85" s="35"/>
    </row>
    <row r="86" spans="1:18" s="6" customFormat="1" ht="11.25">
      <c r="A86" s="5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49"/>
      <c r="Q86" s="50"/>
      <c r="R86" s="35"/>
    </row>
    <row r="87" spans="1:18" s="6" customFormat="1" ht="11.25">
      <c r="A87" s="5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49"/>
      <c r="Q87" s="50"/>
      <c r="R87" s="35"/>
    </row>
    <row r="88" spans="1:18" s="6" customFormat="1" ht="11.25">
      <c r="A88" s="5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49"/>
      <c r="Q88" s="50"/>
      <c r="R88" s="35"/>
    </row>
    <row r="89" spans="1:18" s="6" customFormat="1" ht="11.25">
      <c r="A89" s="5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49"/>
      <c r="Q89" s="50"/>
      <c r="R89" s="35"/>
    </row>
    <row r="90" spans="1:18" s="6" customFormat="1" ht="11.25">
      <c r="A90" s="5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49"/>
      <c r="Q90" s="50"/>
      <c r="R90" s="35"/>
    </row>
    <row r="91" spans="1:18" s="6" customFormat="1" ht="11.25">
      <c r="A91" s="52"/>
      <c r="B91" s="2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50"/>
      <c r="R91" s="51"/>
    </row>
    <row r="92" spans="1:18" s="6" customFormat="1" ht="11.25">
      <c r="A92" s="52"/>
      <c r="B92" s="3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R92" s="35"/>
    </row>
    <row r="93" spans="4:18" ht="11.2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R93" s="14"/>
    </row>
    <row r="94" spans="5:18" ht="11.25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R94" s="14"/>
    </row>
    <row r="95" spans="4:18" ht="11.25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R95" s="14"/>
    </row>
    <row r="96" spans="4:18" ht="11.2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R96" s="14"/>
    </row>
    <row r="97" spans="4:18" ht="11.25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R97" s="14"/>
    </row>
    <row r="98" spans="4:18" ht="11.2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  <c r="R98" s="14"/>
    </row>
    <row r="99" ht="11.25">
      <c r="R99" s="14"/>
    </row>
    <row r="134" ht="11.25">
      <c r="R134" s="14"/>
    </row>
    <row r="135" ht="11.25">
      <c r="R135" s="14"/>
    </row>
    <row r="136" ht="11.25">
      <c r="R136" s="14"/>
    </row>
    <row r="137" ht="11.25">
      <c r="R137" s="14"/>
    </row>
    <row r="138" ht="11.25">
      <c r="R138" s="14"/>
    </row>
    <row r="139" ht="11.25">
      <c r="R139" s="14"/>
    </row>
    <row r="140" ht="11.25">
      <c r="R140" s="14"/>
    </row>
    <row r="141" ht="11.25">
      <c r="R141" s="14"/>
    </row>
    <row r="142" ht="11.25">
      <c r="R142" s="14"/>
    </row>
    <row r="143" ht="11.25">
      <c r="R143" s="14"/>
    </row>
    <row r="144" ht="11.25">
      <c r="R144" s="14"/>
    </row>
    <row r="145" ht="11.25">
      <c r="R145" s="14"/>
    </row>
    <row r="146" ht="11.25">
      <c r="R146" s="14"/>
    </row>
    <row r="147" ht="11.25">
      <c r="R147" s="14"/>
    </row>
    <row r="148" ht="11.25">
      <c r="R148" s="14"/>
    </row>
    <row r="149" ht="11.25">
      <c r="R149" s="14"/>
    </row>
    <row r="150" ht="11.25">
      <c r="R150" s="14"/>
    </row>
    <row r="151" ht="11.25">
      <c r="R151" s="14"/>
    </row>
    <row r="152" ht="11.25">
      <c r="R152" s="14"/>
    </row>
    <row r="153" ht="11.25">
      <c r="R153" s="32"/>
    </row>
    <row r="154" ht="11.25">
      <c r="R154" s="14"/>
    </row>
    <row r="155" ht="11.25">
      <c r="R155" s="32"/>
    </row>
    <row r="156" ht="11.25">
      <c r="R156" s="14"/>
    </row>
    <row r="157" ht="14.25" customHeight="1">
      <c r="R157" s="14"/>
    </row>
    <row r="158" ht="16.5" customHeight="1">
      <c r="R158" s="14"/>
    </row>
    <row r="159" ht="11.25">
      <c r="R159" s="14"/>
    </row>
    <row r="160" ht="11.25">
      <c r="R160" s="14"/>
    </row>
    <row r="161" ht="11.25">
      <c r="R161" s="14"/>
    </row>
    <row r="162" ht="15" customHeight="1">
      <c r="R162" s="14"/>
    </row>
    <row r="163" ht="15" customHeight="1">
      <c r="R163" s="14"/>
    </row>
    <row r="164" ht="11.25">
      <c r="R164" s="32"/>
    </row>
    <row r="165" ht="11.25">
      <c r="R165" s="14"/>
    </row>
    <row r="166" ht="11.25">
      <c r="R166" s="48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.7109375" style="63" customWidth="1"/>
    <col min="2" max="2" width="28.57421875" style="0" customWidth="1"/>
    <col min="3" max="3" width="1.28515625" style="0" customWidth="1"/>
    <col min="4" max="17" width="8.00390625" style="0" customWidth="1"/>
  </cols>
  <sheetData>
    <row r="1" spans="1:7" s="1" customFormat="1" ht="11.25">
      <c r="A1" s="2"/>
      <c r="G1" s="69" t="s">
        <v>292</v>
      </c>
    </row>
    <row r="2" spans="1:7" s="1" customFormat="1" ht="11.25">
      <c r="A2" s="2"/>
      <c r="G2" s="69" t="s">
        <v>0</v>
      </c>
    </row>
    <row r="3" spans="1:7" s="1" customFormat="1" ht="11.25">
      <c r="A3" s="2"/>
      <c r="G3" s="70" t="s">
        <v>1</v>
      </c>
    </row>
    <row r="4" spans="1:17" s="1" customFormat="1" ht="11.25">
      <c r="A4" s="2"/>
      <c r="Q4" s="2" t="s">
        <v>240</v>
      </c>
    </row>
    <row r="5" spans="1:18" s="1" customFormat="1" ht="11.25" customHeight="1">
      <c r="A5" s="2"/>
      <c r="B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3" t="s">
        <v>14</v>
      </c>
      <c r="Q5" s="68" t="s">
        <v>241</v>
      </c>
      <c r="R5" s="6"/>
    </row>
    <row r="6" spans="1:15" s="1" customFormat="1" ht="11.25">
      <c r="A6" s="2"/>
      <c r="B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11.25">
      <c r="A7" s="2"/>
      <c r="B7" s="7" t="s">
        <v>15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s="1" customFormat="1" ht="11.25">
      <c r="A8" s="2">
        <v>1</v>
      </c>
      <c r="B8" s="1" t="s">
        <v>16</v>
      </c>
      <c r="D8" s="8">
        <f>Assumptions!$I9*Assumptions!C5*Assumptions!C6</f>
        <v>0</v>
      </c>
      <c r="E8" s="8">
        <f>Assumptions!$I9*Assumptions!D5*Assumptions!D6</f>
        <v>0</v>
      </c>
      <c r="F8" s="8">
        <f>Assumptions!$I9*Assumptions!E5*Assumptions!E6</f>
        <v>0</v>
      </c>
      <c r="G8" s="8">
        <f>Assumptions!$I9*Assumptions!F5*Assumptions!F6</f>
        <v>0</v>
      </c>
      <c r="H8" s="8">
        <f>Assumptions!$I9*Assumptions!G5*Assumptions!G6</f>
        <v>0</v>
      </c>
      <c r="I8" s="8">
        <f>Assumptions!$I9*Assumptions!H5*Assumptions!H6</f>
        <v>0</v>
      </c>
      <c r="J8" s="8">
        <f>Assumptions!$I9*Assumptions!I5*Assumptions!I6</f>
        <v>0</v>
      </c>
      <c r="K8" s="8">
        <f>Assumptions!$I9*Assumptions!J5*Assumptions!J6</f>
        <v>0</v>
      </c>
      <c r="L8" s="8">
        <f>Assumptions!$I9*Assumptions!K5*Assumptions!K6</f>
        <v>0</v>
      </c>
      <c r="M8" s="8">
        <f>Assumptions!$I9*Assumptions!L5*Assumptions!L6</f>
        <v>0</v>
      </c>
      <c r="N8" s="8">
        <f>Assumptions!$I9*Assumptions!M5*Assumptions!M6</f>
        <v>0</v>
      </c>
      <c r="O8" s="8">
        <f>Assumptions!$I9*Assumptions!N5*Assumptions!N6</f>
        <v>0</v>
      </c>
      <c r="P8" s="9">
        <f aca="true" t="shared" si="0" ref="P8:P18">SUM(D8:O8)</f>
        <v>0</v>
      </c>
      <c r="Q8" s="10" t="e">
        <f>P8/$P19</f>
        <v>#DIV/0!</v>
      </c>
    </row>
    <row r="9" spans="1:17" s="1" customFormat="1" ht="11.25">
      <c r="A9" s="2">
        <v>2</v>
      </c>
      <c r="B9" s="1" t="s">
        <v>17</v>
      </c>
      <c r="D9" s="11">
        <f>(Assumptions!$I10+Assumptions!$I11)*Assumptions!C5*Assumptions!C6</f>
        <v>0</v>
      </c>
      <c r="E9" s="11">
        <f>(Assumptions!$I10+Assumptions!$I11)*Assumptions!D5*Assumptions!D6</f>
        <v>0</v>
      </c>
      <c r="F9" s="11">
        <f>(Assumptions!$I10+Assumptions!$I11)*Assumptions!E5*Assumptions!E6</f>
        <v>0</v>
      </c>
      <c r="G9" s="11">
        <f>(Assumptions!$I10+Assumptions!$I11)*Assumptions!F5*Assumptions!F6</f>
        <v>0</v>
      </c>
      <c r="H9" s="11">
        <f>(Assumptions!$I10+Assumptions!$I11)*Assumptions!G5*Assumptions!G6</f>
        <v>0</v>
      </c>
      <c r="I9" s="11">
        <f>(Assumptions!$I10+Assumptions!$I11)*Assumptions!H5*Assumptions!H6</f>
        <v>0</v>
      </c>
      <c r="J9" s="11">
        <f>(Assumptions!$I10+Assumptions!$I11)*Assumptions!I5*Assumptions!I6</f>
        <v>0</v>
      </c>
      <c r="K9" s="11">
        <f>(Assumptions!$I10+Assumptions!$I11)*Assumptions!J5*Assumptions!J6</f>
        <v>0</v>
      </c>
      <c r="L9" s="11">
        <f>(Assumptions!$I10+Assumptions!$I11)*Assumptions!K5*Assumptions!K6</f>
        <v>0</v>
      </c>
      <c r="M9" s="11">
        <f>(Assumptions!$I10+Assumptions!$I11)*Assumptions!L5*Assumptions!L6</f>
        <v>0</v>
      </c>
      <c r="N9" s="11">
        <f>(Assumptions!$I10+Assumptions!$I11)*Assumptions!M5*Assumptions!M6</f>
        <v>0</v>
      </c>
      <c r="O9" s="11">
        <f>(Assumptions!$I10+Assumptions!$I11)*Assumptions!N5*Assumptions!N6</f>
        <v>0</v>
      </c>
      <c r="P9" s="12">
        <f t="shared" si="0"/>
        <v>0</v>
      </c>
      <c r="Q9" s="10" t="e">
        <f>P9/P19</f>
        <v>#DIV/0!</v>
      </c>
    </row>
    <row r="10" spans="1:17" s="1" customFormat="1" ht="11.25">
      <c r="A10" s="2">
        <v>3</v>
      </c>
      <c r="B10" s="1" t="s">
        <v>18</v>
      </c>
      <c r="D10" s="11">
        <f>(Assumptions!$I12+Assumptions!$I13)*Assumptions!C5*Assumptions!C6</f>
        <v>0</v>
      </c>
      <c r="E10" s="11">
        <f>(Assumptions!$I12+Assumptions!$I13)*Assumptions!D5*Assumptions!D6</f>
        <v>0</v>
      </c>
      <c r="F10" s="11">
        <f>(Assumptions!$I12+Assumptions!$I13)*Assumptions!E5*Assumptions!E6</f>
        <v>0</v>
      </c>
      <c r="G10" s="11">
        <f>(Assumptions!$I12+Assumptions!$I13)*Assumptions!F5*Assumptions!F6</f>
        <v>0</v>
      </c>
      <c r="H10" s="11">
        <f>(Assumptions!$I12+Assumptions!$I13)*Assumptions!G5*Assumptions!G6</f>
        <v>0</v>
      </c>
      <c r="I10" s="11">
        <f>(Assumptions!$I12+Assumptions!$I13)*Assumptions!H5*Assumptions!H6</f>
        <v>0</v>
      </c>
      <c r="J10" s="11">
        <f>(Assumptions!$I12+Assumptions!$I13)*Assumptions!I5*Assumptions!I6</f>
        <v>0</v>
      </c>
      <c r="K10" s="11">
        <f>(Assumptions!$I12+Assumptions!$I13)*Assumptions!J5*Assumptions!J6</f>
        <v>0</v>
      </c>
      <c r="L10" s="11">
        <f>(Assumptions!$I12+Assumptions!$I13)*Assumptions!K5*Assumptions!K6</f>
        <v>0</v>
      </c>
      <c r="M10" s="11">
        <f>(Assumptions!$I12+Assumptions!$I13)*Assumptions!L5*Assumptions!L6</f>
        <v>0</v>
      </c>
      <c r="N10" s="11">
        <f>(Assumptions!$I12+Assumptions!$I13)*Assumptions!M5*Assumptions!M6</f>
        <v>0</v>
      </c>
      <c r="O10" s="11">
        <f>(Assumptions!$I12+Assumptions!$I13)*Assumptions!N5*Assumptions!N6</f>
        <v>0</v>
      </c>
      <c r="P10" s="12">
        <f t="shared" si="0"/>
        <v>0</v>
      </c>
      <c r="Q10" s="10" t="e">
        <f>P10/$P19</f>
        <v>#DIV/0!</v>
      </c>
    </row>
    <row r="11" spans="1:17" s="1" customFormat="1" ht="11.25">
      <c r="A11" s="2">
        <v>4</v>
      </c>
      <c r="B11" s="1" t="s">
        <v>19</v>
      </c>
      <c r="D11" s="12">
        <f>(Assumptions!$I14+Assumptions!$I15)*Assumptions!C5*Assumptions!C6</f>
        <v>0</v>
      </c>
      <c r="E11" s="12">
        <f>(Assumptions!$I14+Assumptions!$I15)*Assumptions!D5*Assumptions!D6</f>
        <v>0</v>
      </c>
      <c r="F11" s="12">
        <f>(Assumptions!$I14+Assumptions!$I15)*Assumptions!E5*Assumptions!E6</f>
        <v>0</v>
      </c>
      <c r="G11" s="12">
        <f>(Assumptions!$I14+Assumptions!$I15)*Assumptions!F5*Assumptions!F6</f>
        <v>0</v>
      </c>
      <c r="H11" s="12">
        <f>(Assumptions!$I14+Assumptions!$I15)*Assumptions!G5*Assumptions!G6</f>
        <v>0</v>
      </c>
      <c r="I11" s="12">
        <f>(Assumptions!$I14+Assumptions!$I15)*Assumptions!H5*Assumptions!H6</f>
        <v>0</v>
      </c>
      <c r="J11" s="12">
        <f>(Assumptions!$I14+Assumptions!$I15)*Assumptions!I5*Assumptions!I6</f>
        <v>0</v>
      </c>
      <c r="K11" s="12">
        <f>(Assumptions!$I14+Assumptions!$I15)*Assumptions!J5*Assumptions!J6</f>
        <v>0</v>
      </c>
      <c r="L11" s="12">
        <f>(Assumptions!$I14+Assumptions!$I15)*Assumptions!K5*Assumptions!K6</f>
        <v>0</v>
      </c>
      <c r="M11" s="12">
        <f>(Assumptions!$I14+Assumptions!$I15)*Assumptions!L5*Assumptions!L6</f>
        <v>0</v>
      </c>
      <c r="N11" s="12">
        <f>(Assumptions!$I14+Assumptions!$I15)*Assumptions!M5*Assumptions!M6</f>
        <v>0</v>
      </c>
      <c r="O11" s="12">
        <f>(Assumptions!$I14+Assumptions!$I15)*Assumptions!N5*Assumptions!N6</f>
        <v>0</v>
      </c>
      <c r="P11" s="12">
        <f t="shared" si="0"/>
        <v>0</v>
      </c>
      <c r="Q11" s="10" t="e">
        <f>P11/$P19</f>
        <v>#DIV/0!</v>
      </c>
    </row>
    <row r="12" spans="1:18" s="1" customFormat="1" ht="11.25">
      <c r="A12" s="2">
        <v>5</v>
      </c>
      <c r="B12" s="1" t="s">
        <v>20</v>
      </c>
      <c r="D12" s="12">
        <f>Assumptions!$I16</f>
        <v>0</v>
      </c>
      <c r="E12" s="12">
        <f>Assumptions!$I16</f>
        <v>0</v>
      </c>
      <c r="F12" s="12">
        <f>Assumptions!$I16</f>
        <v>0</v>
      </c>
      <c r="G12" s="12">
        <f>Assumptions!$I16</f>
        <v>0</v>
      </c>
      <c r="H12" s="12">
        <f>Assumptions!$I16</f>
        <v>0</v>
      </c>
      <c r="I12" s="13">
        <f>Assumptions!$I16</f>
        <v>0</v>
      </c>
      <c r="J12" s="12">
        <f>Assumptions!$I16</f>
        <v>0</v>
      </c>
      <c r="K12" s="13">
        <f>Assumptions!$I16</f>
        <v>0</v>
      </c>
      <c r="L12" s="13">
        <f>Assumptions!$I16</f>
        <v>0</v>
      </c>
      <c r="M12" s="12">
        <f>Assumptions!$I16</f>
        <v>0</v>
      </c>
      <c r="N12" s="12">
        <f>Assumptions!$I16</f>
        <v>0</v>
      </c>
      <c r="O12" s="12">
        <f>Assumptions!$I16</f>
        <v>0</v>
      </c>
      <c r="P12" s="12">
        <f t="shared" si="0"/>
        <v>0</v>
      </c>
      <c r="Q12" s="10" t="e">
        <f>P12/$P19</f>
        <v>#DIV/0!</v>
      </c>
      <c r="R12" s="14"/>
    </row>
    <row r="13" spans="1:18" s="1" customFormat="1" ht="11.25">
      <c r="A13" s="2">
        <v>6</v>
      </c>
      <c r="B13" s="1" t="s">
        <v>21</v>
      </c>
      <c r="D13" s="12">
        <f>+'Income Statement'!D13</f>
        <v>0</v>
      </c>
      <c r="E13" s="12">
        <f>+'Income Statement'!E13</f>
        <v>0</v>
      </c>
      <c r="F13" s="12">
        <f>+'Income Statement'!F13</f>
        <v>0</v>
      </c>
      <c r="G13" s="12">
        <f>+'Income Statement'!G13</f>
        <v>0</v>
      </c>
      <c r="H13" s="12">
        <f>+'Income Statement'!H13</f>
        <v>0</v>
      </c>
      <c r="I13" s="12">
        <f>+'Income Statement'!I13</f>
        <v>0</v>
      </c>
      <c r="J13" s="12">
        <f>+'Income Statement'!J13</f>
        <v>0</v>
      </c>
      <c r="K13" s="12">
        <f>+'Income Statement'!K13</f>
        <v>0</v>
      </c>
      <c r="L13" s="12">
        <f>+'Income Statement'!L13</f>
        <v>0</v>
      </c>
      <c r="M13" s="12">
        <f>+'Income Statement'!M13</f>
        <v>0</v>
      </c>
      <c r="N13" s="12">
        <f>+'Income Statement'!N13</f>
        <v>0</v>
      </c>
      <c r="O13" s="12">
        <f>+'Income Statement'!O13</f>
        <v>0</v>
      </c>
      <c r="P13" s="12">
        <f t="shared" si="0"/>
        <v>0</v>
      </c>
      <c r="Q13" s="10" t="e">
        <f>P13/$P19</f>
        <v>#DIV/0!</v>
      </c>
      <c r="R13" s="14"/>
    </row>
    <row r="14" spans="1:18" s="1" customFormat="1" ht="11.25">
      <c r="A14" s="2">
        <v>7</v>
      </c>
      <c r="B14" s="1" t="s">
        <v>22</v>
      </c>
      <c r="D14" s="12">
        <f>+'Income Statement'!D14</f>
        <v>0</v>
      </c>
      <c r="E14" s="12">
        <f>+'Income Statement'!E14</f>
        <v>0</v>
      </c>
      <c r="F14" s="12">
        <f>+'Income Statement'!F14</f>
        <v>0</v>
      </c>
      <c r="G14" s="12">
        <f>+'Income Statement'!G14</f>
        <v>0</v>
      </c>
      <c r="H14" s="12">
        <f>+'Income Statement'!H14</f>
        <v>0</v>
      </c>
      <c r="I14" s="12">
        <f>+'Income Statement'!I14</f>
        <v>0</v>
      </c>
      <c r="J14" s="12">
        <f>+'Income Statement'!J14</f>
        <v>0</v>
      </c>
      <c r="K14" s="12">
        <f>+'Income Statement'!K14</f>
        <v>0</v>
      </c>
      <c r="L14" s="12">
        <f>+'Income Statement'!L14</f>
        <v>0</v>
      </c>
      <c r="M14" s="12">
        <f>+'Income Statement'!M14</f>
        <v>0</v>
      </c>
      <c r="N14" s="12">
        <f>+'Income Statement'!N14</f>
        <v>0</v>
      </c>
      <c r="O14" s="12">
        <f>+'Income Statement'!O14</f>
        <v>0</v>
      </c>
      <c r="P14" s="12">
        <f t="shared" si="0"/>
        <v>0</v>
      </c>
      <c r="Q14" s="10" t="e">
        <f>P14/$P19</f>
        <v>#DIV/0!</v>
      </c>
      <c r="R14" s="14"/>
    </row>
    <row r="15" spans="1:18" s="1" customFormat="1" ht="11.25">
      <c r="A15" s="2">
        <v>8</v>
      </c>
      <c r="B15" s="1" t="s">
        <v>23</v>
      </c>
      <c r="D15" s="12">
        <f>+'Income Statement'!D15</f>
        <v>0</v>
      </c>
      <c r="E15" s="12">
        <f>+'Income Statement'!E15</f>
        <v>0</v>
      </c>
      <c r="F15" s="12">
        <f>+'Income Statement'!F15</f>
        <v>0</v>
      </c>
      <c r="G15" s="12">
        <f>+'Income Statement'!G15</f>
        <v>0</v>
      </c>
      <c r="H15" s="12">
        <f>+'Income Statement'!H15</f>
        <v>0</v>
      </c>
      <c r="I15" s="12">
        <f>+'Income Statement'!I15</f>
        <v>0</v>
      </c>
      <c r="J15" s="12">
        <f>+'Income Statement'!J15</f>
        <v>0</v>
      </c>
      <c r="K15" s="12">
        <f>+'Income Statement'!K15</f>
        <v>0</v>
      </c>
      <c r="L15" s="12">
        <f>+'Income Statement'!L15</f>
        <v>0</v>
      </c>
      <c r="M15" s="12">
        <f>+'Income Statement'!M15</f>
        <v>0</v>
      </c>
      <c r="N15" s="12">
        <f>+'Income Statement'!N15</f>
        <v>0</v>
      </c>
      <c r="O15" s="12">
        <f>+'Income Statement'!O15</f>
        <v>0</v>
      </c>
      <c r="P15" s="12">
        <f t="shared" si="0"/>
        <v>0</v>
      </c>
      <c r="Q15" s="10" t="e">
        <f>P15/$P19</f>
        <v>#DIV/0!</v>
      </c>
      <c r="R15" s="14"/>
    </row>
    <row r="16" spans="1:18" s="1" customFormat="1" ht="11.25">
      <c r="A16" s="2">
        <v>9</v>
      </c>
      <c r="B16" s="1" t="s">
        <v>24</v>
      </c>
      <c r="D16" s="12">
        <f>+'Income Statement'!D16</f>
        <v>0</v>
      </c>
      <c r="E16" s="12">
        <f>+'Income Statement'!E16</f>
        <v>0</v>
      </c>
      <c r="F16" s="12">
        <f>+'Income Statement'!F16</f>
        <v>0</v>
      </c>
      <c r="G16" s="12">
        <f>+'Income Statement'!G16</f>
        <v>0</v>
      </c>
      <c r="H16" s="12">
        <f>+'Income Statement'!H16</f>
        <v>0</v>
      </c>
      <c r="I16" s="12">
        <f>+'Income Statement'!I16</f>
        <v>0</v>
      </c>
      <c r="J16" s="12">
        <f>+'Income Statement'!J16</f>
        <v>0</v>
      </c>
      <c r="K16" s="12">
        <f>+'Income Statement'!K16</f>
        <v>0</v>
      </c>
      <c r="L16" s="12">
        <f>+'Income Statement'!L16</f>
        <v>0</v>
      </c>
      <c r="M16" s="12">
        <f>+'Income Statement'!M16</f>
        <v>0</v>
      </c>
      <c r="N16" s="12">
        <f>+'Income Statement'!N16</f>
        <v>0</v>
      </c>
      <c r="O16" s="12">
        <f>+'Income Statement'!O16</f>
        <v>0</v>
      </c>
      <c r="P16" s="12">
        <f t="shared" si="0"/>
        <v>0</v>
      </c>
      <c r="Q16" s="10" t="e">
        <f>P16/$P19</f>
        <v>#DIV/0!</v>
      </c>
      <c r="R16" s="14"/>
    </row>
    <row r="17" spans="1:18" s="1" customFormat="1" ht="11.25">
      <c r="A17" s="2">
        <v>10</v>
      </c>
      <c r="B17" s="1" t="s">
        <v>25</v>
      </c>
      <c r="D17" s="12">
        <f>+'Income Statement'!D17</f>
        <v>0</v>
      </c>
      <c r="E17" s="12">
        <f>+'Income Statement'!E17</f>
        <v>0</v>
      </c>
      <c r="F17" s="12">
        <f>+'Income Statement'!F17</f>
        <v>0</v>
      </c>
      <c r="G17" s="12">
        <f>+'Income Statement'!G17</f>
        <v>0</v>
      </c>
      <c r="H17" s="12">
        <f>+'Income Statement'!H17</f>
        <v>0</v>
      </c>
      <c r="I17" s="12">
        <f>+'Income Statement'!I17</f>
        <v>0</v>
      </c>
      <c r="J17" s="12">
        <f>+'Income Statement'!J17</f>
        <v>0</v>
      </c>
      <c r="K17" s="12">
        <f>+'Income Statement'!K17</f>
        <v>0</v>
      </c>
      <c r="L17" s="12">
        <f>+'Income Statement'!L17</f>
        <v>0</v>
      </c>
      <c r="M17" s="12">
        <f>+'Income Statement'!M17</f>
        <v>0</v>
      </c>
      <c r="N17" s="12">
        <f>+'Income Statement'!N17</f>
        <v>0</v>
      </c>
      <c r="O17" s="12">
        <f>+'Income Statement'!O17</f>
        <v>0</v>
      </c>
      <c r="P17" s="12">
        <f t="shared" si="0"/>
        <v>0</v>
      </c>
      <c r="Q17" s="10" t="e">
        <f>P17/$P19</f>
        <v>#DIV/0!</v>
      </c>
      <c r="R17" s="14"/>
    </row>
    <row r="18" spans="1:18" s="1" customFormat="1" ht="11.25">
      <c r="A18" s="2">
        <v>11</v>
      </c>
      <c r="B18" s="1" t="s">
        <v>26</v>
      </c>
      <c r="D18" s="16">
        <f>+'Income Statement'!D18</f>
        <v>0</v>
      </c>
      <c r="E18" s="16">
        <f>+'Income Statement'!E18</f>
        <v>0</v>
      </c>
      <c r="F18" s="16">
        <f>+'Income Statement'!F18</f>
        <v>0</v>
      </c>
      <c r="G18" s="16">
        <f>+'Income Statement'!G18</f>
        <v>0</v>
      </c>
      <c r="H18" s="16">
        <f>+'Income Statement'!H18</f>
        <v>0</v>
      </c>
      <c r="I18" s="16">
        <f>+'Income Statement'!I18</f>
        <v>0</v>
      </c>
      <c r="J18" s="16">
        <f>+'Income Statement'!J18</f>
        <v>0</v>
      </c>
      <c r="K18" s="16">
        <f>+'Income Statement'!K18</f>
        <v>0</v>
      </c>
      <c r="L18" s="16">
        <f>+'Income Statement'!L18</f>
        <v>0</v>
      </c>
      <c r="M18" s="16">
        <f>+'Income Statement'!M18</f>
        <v>0</v>
      </c>
      <c r="N18" s="16">
        <f>+'Income Statement'!N18</f>
        <v>0</v>
      </c>
      <c r="O18" s="16">
        <f>+'Income Statement'!O18</f>
        <v>0</v>
      </c>
      <c r="P18" s="18">
        <f t="shared" si="0"/>
        <v>0</v>
      </c>
      <c r="Q18" s="10" t="e">
        <f>P18/$P19</f>
        <v>#DIV/0!</v>
      </c>
      <c r="R18" s="14"/>
    </row>
    <row r="19" spans="1:18" s="1" customFormat="1" ht="11.25">
      <c r="A19" s="2">
        <v>12</v>
      </c>
      <c r="B19" s="7" t="s">
        <v>27</v>
      </c>
      <c r="D19" s="19">
        <f>SUM(D8:D18)</f>
        <v>0</v>
      </c>
      <c r="E19" s="19">
        <f aca="true" t="shared" si="1" ref="E19:P19">SUM(E8:E18)</f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20" t="e">
        <f>P19/$P19</f>
        <v>#DIV/0!</v>
      </c>
      <c r="R19" s="14"/>
    </row>
    <row r="20" spans="1:18" s="1" customFormat="1" ht="11.25">
      <c r="A20" s="2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R20" s="14"/>
    </row>
    <row r="21" spans="1:18" s="1" customFormat="1" ht="11.25">
      <c r="A21" s="2"/>
      <c r="B21" s="7" t="s">
        <v>28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R21" s="14"/>
    </row>
    <row r="22" spans="1:18" s="1" customFormat="1" ht="11.25">
      <c r="A22" s="2">
        <v>13</v>
      </c>
      <c r="B22" s="1" t="s">
        <v>29</v>
      </c>
      <c r="D22" s="12">
        <f>Assumptions!$J19*Assumptions!C5</f>
        <v>0</v>
      </c>
      <c r="E22" s="12">
        <f>Assumptions!$J19*Assumptions!D5</f>
        <v>0</v>
      </c>
      <c r="F22" s="12">
        <f>Assumptions!$J19*Assumptions!E5</f>
        <v>0</v>
      </c>
      <c r="G22" s="12">
        <f>Assumptions!$J19*Assumptions!F5</f>
        <v>0</v>
      </c>
      <c r="H22" s="12">
        <f>Assumptions!$J19*Assumptions!G5</f>
        <v>0</v>
      </c>
      <c r="I22" s="12">
        <f>Assumptions!$J19*Assumptions!H5</f>
        <v>0</v>
      </c>
      <c r="J22" s="12">
        <f>Assumptions!$J19*Assumptions!I5</f>
        <v>0</v>
      </c>
      <c r="K22" s="12">
        <f>Assumptions!$J19*Assumptions!J5</f>
        <v>0</v>
      </c>
      <c r="L22" s="12">
        <f>Assumptions!$J19*Assumptions!K5</f>
        <v>0</v>
      </c>
      <c r="M22" s="12">
        <f>Assumptions!$J19*Assumptions!L5</f>
        <v>0</v>
      </c>
      <c r="N22" s="12">
        <f>Assumptions!$J19*Assumptions!M5</f>
        <v>0</v>
      </c>
      <c r="O22" s="12">
        <f>Assumptions!$J19*Assumptions!N5</f>
        <v>0</v>
      </c>
      <c r="P22" s="12">
        <f aca="true" t="shared" si="2" ref="P22:P34">SUM(D22:O22)</f>
        <v>0</v>
      </c>
      <c r="Q22" s="10" t="e">
        <f>P22/$P19</f>
        <v>#DIV/0!</v>
      </c>
      <c r="R22" s="14"/>
    </row>
    <row r="23" spans="1:18" s="1" customFormat="1" ht="11.25">
      <c r="A23" s="2">
        <v>14</v>
      </c>
      <c r="B23" s="1" t="s">
        <v>30</v>
      </c>
      <c r="D23" s="12">
        <f>Assumptions!$J20*Assumptions!C5</f>
        <v>0</v>
      </c>
      <c r="E23" s="12">
        <f>Assumptions!$J20*Assumptions!D5</f>
        <v>0</v>
      </c>
      <c r="F23" s="12">
        <f>Assumptions!$J20*Assumptions!E5</f>
        <v>0</v>
      </c>
      <c r="G23" s="12">
        <f>Assumptions!$J20*Assumptions!F5</f>
        <v>0</v>
      </c>
      <c r="H23" s="12">
        <f>Assumptions!$J20*Assumptions!G5</f>
        <v>0</v>
      </c>
      <c r="I23" s="12">
        <f>Assumptions!$J20*Assumptions!H5</f>
        <v>0</v>
      </c>
      <c r="J23" s="12">
        <f>Assumptions!$J20*Assumptions!I5</f>
        <v>0</v>
      </c>
      <c r="K23" s="12">
        <f>Assumptions!$J20*Assumptions!J5</f>
        <v>0</v>
      </c>
      <c r="L23" s="12">
        <f>Assumptions!$J20*Assumptions!K5</f>
        <v>0</v>
      </c>
      <c r="M23" s="12">
        <f>Assumptions!$J20*Assumptions!L5</f>
        <v>0</v>
      </c>
      <c r="N23" s="12">
        <f>Assumptions!$J20*Assumptions!M5</f>
        <v>0</v>
      </c>
      <c r="O23" s="12">
        <f>Assumptions!$J20*Assumptions!N5</f>
        <v>0</v>
      </c>
      <c r="P23" s="12">
        <f t="shared" si="2"/>
        <v>0</v>
      </c>
      <c r="Q23" s="10" t="e">
        <f>P23/$P19</f>
        <v>#DIV/0!</v>
      </c>
      <c r="R23" s="14"/>
    </row>
    <row r="24" spans="1:18" s="1" customFormat="1" ht="11.25">
      <c r="A24" s="2">
        <v>15</v>
      </c>
      <c r="B24" s="1" t="s">
        <v>31</v>
      </c>
      <c r="D24" s="12">
        <f>Assumptions!$J21*Assumptions!C5</f>
        <v>0</v>
      </c>
      <c r="E24" s="12">
        <f>Assumptions!$J21*Assumptions!D5</f>
        <v>0</v>
      </c>
      <c r="F24" s="12">
        <f>Assumptions!$J21*Assumptions!E5</f>
        <v>0</v>
      </c>
      <c r="G24" s="12">
        <f>Assumptions!$J21*Assumptions!F5</f>
        <v>0</v>
      </c>
      <c r="H24" s="12">
        <f>Assumptions!$J21*Assumptions!G5</f>
        <v>0</v>
      </c>
      <c r="I24" s="12">
        <f>Assumptions!$J21*Assumptions!H5</f>
        <v>0</v>
      </c>
      <c r="J24" s="12">
        <f>Assumptions!$J21*Assumptions!I5</f>
        <v>0</v>
      </c>
      <c r="K24" s="12">
        <f>Assumptions!$J21*Assumptions!J5</f>
        <v>0</v>
      </c>
      <c r="L24" s="12">
        <f>Assumptions!$J21*Assumptions!K5</f>
        <v>0</v>
      </c>
      <c r="M24" s="12">
        <f>Assumptions!$J21*Assumptions!L5</f>
        <v>0</v>
      </c>
      <c r="N24" s="12">
        <f>Assumptions!$J21*Assumptions!M5</f>
        <v>0</v>
      </c>
      <c r="O24" s="12">
        <f>Assumptions!$J21*Assumptions!N5</f>
        <v>0</v>
      </c>
      <c r="P24" s="13">
        <f t="shared" si="2"/>
        <v>0</v>
      </c>
      <c r="Q24" s="10" t="e">
        <f>P24/$P19</f>
        <v>#DIV/0!</v>
      </c>
      <c r="R24" s="14"/>
    </row>
    <row r="25" spans="1:18" s="1" customFormat="1" ht="11.25">
      <c r="A25" s="2">
        <v>16</v>
      </c>
      <c r="B25" s="1" t="s">
        <v>32</v>
      </c>
      <c r="D25" s="12">
        <f>(Assumptions!$J22+Assumptions!$J23)*Assumptions!C5</f>
        <v>0</v>
      </c>
      <c r="E25" s="12">
        <f>(Assumptions!$J22+Assumptions!$J23)*Assumptions!D5</f>
        <v>0</v>
      </c>
      <c r="F25" s="12">
        <f>(Assumptions!$J22+Assumptions!$J23)*Assumptions!E5</f>
        <v>0</v>
      </c>
      <c r="G25" s="12">
        <f>(Assumptions!$J22+Assumptions!$J23)*Assumptions!F5</f>
        <v>0</v>
      </c>
      <c r="H25" s="12">
        <f>(Assumptions!$J22+Assumptions!$J23)*Assumptions!G5</f>
        <v>0</v>
      </c>
      <c r="I25" s="12">
        <f>(Assumptions!$J22+Assumptions!$J23)*Assumptions!H5</f>
        <v>0</v>
      </c>
      <c r="J25" s="12">
        <f>(Assumptions!$J22+Assumptions!$J23)*Assumptions!I5</f>
        <v>0</v>
      </c>
      <c r="K25" s="12">
        <f>(Assumptions!$J22+Assumptions!$J23)*Assumptions!J5</f>
        <v>0</v>
      </c>
      <c r="L25" s="12">
        <f>(Assumptions!$J22+Assumptions!$J23)*Assumptions!K5</f>
        <v>0</v>
      </c>
      <c r="M25" s="12">
        <f>(Assumptions!$J22+Assumptions!$J23)*Assumptions!L5</f>
        <v>0</v>
      </c>
      <c r="N25" s="12">
        <f>(Assumptions!$J22+Assumptions!$J23)*Assumptions!M5</f>
        <v>0</v>
      </c>
      <c r="O25" s="12">
        <f>(Assumptions!$J22+Assumptions!$J23)*Assumptions!N5</f>
        <v>0</v>
      </c>
      <c r="P25" s="12">
        <f t="shared" si="2"/>
        <v>0</v>
      </c>
      <c r="Q25" s="10" t="e">
        <f>P25/$P19</f>
        <v>#DIV/0!</v>
      </c>
      <c r="R25" s="14"/>
    </row>
    <row r="26" spans="1:18" s="1" customFormat="1" ht="11.25">
      <c r="A26" s="2">
        <v>17</v>
      </c>
      <c r="B26" s="1" t="s">
        <v>33</v>
      </c>
      <c r="D26" s="12">
        <f>+'Income Statement'!D26</f>
        <v>0</v>
      </c>
      <c r="E26" s="12">
        <f>+'Income Statement'!E26</f>
        <v>0</v>
      </c>
      <c r="F26" s="12">
        <f>+'Income Statement'!F26</f>
        <v>0</v>
      </c>
      <c r="G26" s="12">
        <f>+'Income Statement'!G26</f>
        <v>0</v>
      </c>
      <c r="H26" s="12">
        <f>+'Income Statement'!H26</f>
        <v>0</v>
      </c>
      <c r="I26" s="12">
        <f>+'Income Statement'!I26</f>
        <v>0</v>
      </c>
      <c r="J26" s="12">
        <f>+'Income Statement'!J26</f>
        <v>0</v>
      </c>
      <c r="K26" s="12">
        <f>+'Income Statement'!K26</f>
        <v>0</v>
      </c>
      <c r="L26" s="12">
        <f>+'Income Statement'!L26</f>
        <v>0</v>
      </c>
      <c r="M26" s="12">
        <f>+'Income Statement'!M26</f>
        <v>0</v>
      </c>
      <c r="N26" s="12">
        <f>+'Income Statement'!N26</f>
        <v>0</v>
      </c>
      <c r="O26" s="12">
        <f>+'Income Statement'!O26</f>
        <v>0</v>
      </c>
      <c r="P26" s="12">
        <f t="shared" si="2"/>
        <v>0</v>
      </c>
      <c r="Q26" s="10" t="e">
        <f>P26/$P19</f>
        <v>#DIV/0!</v>
      </c>
      <c r="R26" s="14"/>
    </row>
    <row r="27" spans="1:18" s="1" customFormat="1" ht="11.25">
      <c r="A27" s="2">
        <v>18</v>
      </c>
      <c r="B27" s="1" t="s">
        <v>34</v>
      </c>
      <c r="D27" s="12">
        <f>Assumptions!$G25/12</f>
        <v>0</v>
      </c>
      <c r="E27" s="12">
        <f>Assumptions!$G25/12</f>
        <v>0</v>
      </c>
      <c r="F27" s="12">
        <f>Assumptions!$G25/12</f>
        <v>0</v>
      </c>
      <c r="G27" s="12">
        <f>Assumptions!$G25/12</f>
        <v>0</v>
      </c>
      <c r="H27" s="12">
        <f>Assumptions!$G25/12</f>
        <v>0</v>
      </c>
      <c r="I27" s="12">
        <f>Assumptions!$G25/12</f>
        <v>0</v>
      </c>
      <c r="J27" s="12">
        <f>Assumptions!$G25/12</f>
        <v>0</v>
      </c>
      <c r="K27" s="12">
        <f>Assumptions!$G25/12</f>
        <v>0</v>
      </c>
      <c r="L27" s="12">
        <f>Assumptions!$G25/12</f>
        <v>0</v>
      </c>
      <c r="M27" s="12">
        <f>Assumptions!$G25/12</f>
        <v>0</v>
      </c>
      <c r="N27" s="12">
        <f>Assumptions!$G25/12</f>
        <v>0</v>
      </c>
      <c r="O27" s="12">
        <f>Assumptions!$G25/12</f>
        <v>0</v>
      </c>
      <c r="P27" s="12">
        <f t="shared" si="2"/>
        <v>0</v>
      </c>
      <c r="Q27" s="10" t="e">
        <f>P27/$P19</f>
        <v>#DIV/0!</v>
      </c>
      <c r="R27" s="14"/>
    </row>
    <row r="28" spans="1:18" s="1" customFormat="1" ht="11.25">
      <c r="A28" s="2">
        <v>19</v>
      </c>
      <c r="B28" s="1" t="s">
        <v>35</v>
      </c>
      <c r="D28" s="12">
        <f>SUM('Income Statement'!D22:D27)*Assumptions!$G27</f>
        <v>0</v>
      </c>
      <c r="E28" s="12">
        <f>SUM('Income Statement'!E22:E27)*Assumptions!$G27</f>
        <v>0</v>
      </c>
      <c r="F28" s="12">
        <f>SUM('Income Statement'!F22:F27)*Assumptions!$G27</f>
        <v>0</v>
      </c>
      <c r="G28" s="12">
        <f>SUM('Income Statement'!G22:G27)*Assumptions!$G27</f>
        <v>0</v>
      </c>
      <c r="H28" s="12">
        <f>SUM('Income Statement'!H22:H27)*Assumptions!$G27</f>
        <v>0</v>
      </c>
      <c r="I28" s="12">
        <f>SUM('Income Statement'!I22:I27)*Assumptions!$G27</f>
        <v>0</v>
      </c>
      <c r="J28" s="12">
        <f>SUM('Income Statement'!J22:J27)*Assumptions!$G27</f>
        <v>0</v>
      </c>
      <c r="K28" s="12">
        <f>SUM('Income Statement'!K22:K27)*Assumptions!$G27</f>
        <v>0</v>
      </c>
      <c r="L28" s="12">
        <f>SUM('Income Statement'!L22:L27)*Assumptions!$G27</f>
        <v>0</v>
      </c>
      <c r="M28" s="12">
        <f>SUM('Income Statement'!M22:M27)*Assumptions!$G27</f>
        <v>0</v>
      </c>
      <c r="N28" s="12">
        <f>SUM('Income Statement'!N22:N27)*Assumptions!$G27</f>
        <v>0</v>
      </c>
      <c r="O28" s="12">
        <f>SUM('Income Statement'!O22:O27)*Assumptions!$G27</f>
        <v>0</v>
      </c>
      <c r="P28" s="15">
        <f t="shared" si="2"/>
        <v>0</v>
      </c>
      <c r="Q28" s="10" t="e">
        <f>P28/$P19</f>
        <v>#DIV/0!</v>
      </c>
      <c r="R28" s="14"/>
    </row>
    <row r="29" spans="1:18" s="1" customFormat="1" ht="11.25">
      <c r="A29" s="2">
        <v>20</v>
      </c>
      <c r="B29" s="1" t="s">
        <v>36</v>
      </c>
      <c r="D29" s="12">
        <f>+'Income Statement'!D29</f>
        <v>0</v>
      </c>
      <c r="E29" s="12">
        <f>+'Income Statement'!E29</f>
        <v>0</v>
      </c>
      <c r="F29" s="12">
        <f>+'Income Statement'!F29</f>
        <v>0</v>
      </c>
      <c r="G29" s="12">
        <f>+'Income Statement'!G29</f>
        <v>0</v>
      </c>
      <c r="H29" s="12">
        <f>+'Income Statement'!H29</f>
        <v>0</v>
      </c>
      <c r="I29" s="12">
        <f>+'Income Statement'!I29</f>
        <v>0</v>
      </c>
      <c r="J29" s="12">
        <f>+'Income Statement'!J29</f>
        <v>0</v>
      </c>
      <c r="K29" s="12">
        <f>+'Income Statement'!K29</f>
        <v>0</v>
      </c>
      <c r="L29" s="12">
        <f>+'Income Statement'!L29</f>
        <v>0</v>
      </c>
      <c r="M29" s="12">
        <f>+'Income Statement'!M29</f>
        <v>0</v>
      </c>
      <c r="N29" s="12">
        <f>+'Income Statement'!N29</f>
        <v>0</v>
      </c>
      <c r="O29" s="12">
        <f>+'Income Statement'!O29</f>
        <v>0</v>
      </c>
      <c r="P29" s="15">
        <f t="shared" si="2"/>
        <v>0</v>
      </c>
      <c r="Q29" s="10" t="e">
        <f>P29/$P19</f>
        <v>#DIV/0!</v>
      </c>
      <c r="R29" s="14"/>
    </row>
    <row r="30" spans="1:18" s="1" customFormat="1" ht="11.25">
      <c r="A30" s="2">
        <v>21</v>
      </c>
      <c r="B30" s="1" t="s">
        <v>37</v>
      </c>
      <c r="D30" s="12">
        <f>+'Income Statement'!D30</f>
        <v>0</v>
      </c>
      <c r="E30" s="12">
        <f>+'Income Statement'!E30</f>
        <v>0</v>
      </c>
      <c r="F30" s="12">
        <f>+'Income Statement'!F30</f>
        <v>0</v>
      </c>
      <c r="G30" s="12">
        <f>+'Income Statement'!G30</f>
        <v>0</v>
      </c>
      <c r="H30" s="12">
        <f>+'Income Statement'!H30</f>
        <v>0</v>
      </c>
      <c r="I30" s="12">
        <f>+'Income Statement'!I30</f>
        <v>0</v>
      </c>
      <c r="J30" s="12">
        <f>+'Income Statement'!J30</f>
        <v>0</v>
      </c>
      <c r="K30" s="12">
        <f>+'Income Statement'!K30</f>
        <v>0</v>
      </c>
      <c r="L30" s="12">
        <f>+'Income Statement'!L30</f>
        <v>0</v>
      </c>
      <c r="M30" s="12">
        <f>+'Income Statement'!M30</f>
        <v>0</v>
      </c>
      <c r="N30" s="12">
        <f>+'Income Statement'!N30</f>
        <v>0</v>
      </c>
      <c r="O30" s="12">
        <f>+'Income Statement'!O30</f>
        <v>0</v>
      </c>
      <c r="P30" s="15">
        <f t="shared" si="2"/>
        <v>0</v>
      </c>
      <c r="Q30" s="10" t="e">
        <f>P30/$P19</f>
        <v>#DIV/0!</v>
      </c>
      <c r="R30" s="14"/>
    </row>
    <row r="31" spans="1:18" s="1" customFormat="1" ht="11.25">
      <c r="A31" s="2">
        <v>22</v>
      </c>
      <c r="B31" s="1" t="s">
        <v>38</v>
      </c>
      <c r="D31" s="12">
        <f>+'Income Statement'!D31</f>
        <v>0</v>
      </c>
      <c r="E31" s="12">
        <f>+'Income Statement'!E31</f>
        <v>0</v>
      </c>
      <c r="F31" s="12">
        <f>+'Income Statement'!F31</f>
        <v>0</v>
      </c>
      <c r="G31" s="12">
        <f>+'Income Statement'!G31</f>
        <v>0</v>
      </c>
      <c r="H31" s="12">
        <f>+'Income Statement'!H31</f>
        <v>0</v>
      </c>
      <c r="I31" s="12">
        <f>+'Income Statement'!I31</f>
        <v>0</v>
      </c>
      <c r="J31" s="12">
        <f>+'Income Statement'!J31</f>
        <v>0</v>
      </c>
      <c r="K31" s="12">
        <f>+'Income Statement'!K31</f>
        <v>0</v>
      </c>
      <c r="L31" s="12">
        <f>+'Income Statement'!L31</f>
        <v>0</v>
      </c>
      <c r="M31" s="12">
        <f>+'Income Statement'!M31</f>
        <v>0</v>
      </c>
      <c r="N31" s="12">
        <f>+'Income Statement'!N31</f>
        <v>0</v>
      </c>
      <c r="O31" s="12">
        <f>+'Income Statement'!O31</f>
        <v>0</v>
      </c>
      <c r="P31" s="15">
        <f t="shared" si="2"/>
        <v>0</v>
      </c>
      <c r="Q31" s="10" t="e">
        <f>P31/$P19</f>
        <v>#DIV/0!</v>
      </c>
      <c r="R31" s="14"/>
    </row>
    <row r="32" spans="1:18" s="1" customFormat="1" ht="11.25">
      <c r="A32" s="2">
        <v>23</v>
      </c>
      <c r="B32" s="1" t="s">
        <v>39</v>
      </c>
      <c r="D32" s="12">
        <f>+'Income Statement'!D32</f>
        <v>0</v>
      </c>
      <c r="E32" s="12">
        <f>+'Income Statement'!E32</f>
        <v>0</v>
      </c>
      <c r="F32" s="12">
        <f>+'Income Statement'!F32</f>
        <v>0</v>
      </c>
      <c r="G32" s="12">
        <f>+'Income Statement'!G32</f>
        <v>0</v>
      </c>
      <c r="H32" s="12">
        <f>+'Income Statement'!H32</f>
        <v>0</v>
      </c>
      <c r="I32" s="12">
        <f>+'Income Statement'!I32</f>
        <v>0</v>
      </c>
      <c r="J32" s="12">
        <f>+'Income Statement'!J32</f>
        <v>0</v>
      </c>
      <c r="K32" s="12">
        <f>+'Income Statement'!K32</f>
        <v>0</v>
      </c>
      <c r="L32" s="12">
        <f>+'Income Statement'!L32</f>
        <v>0</v>
      </c>
      <c r="M32" s="12">
        <f>+'Income Statement'!M32</f>
        <v>0</v>
      </c>
      <c r="N32" s="12">
        <f>+'Income Statement'!N32</f>
        <v>0</v>
      </c>
      <c r="O32" s="12">
        <f>+'Income Statement'!O32</f>
        <v>0</v>
      </c>
      <c r="P32" s="15">
        <f t="shared" si="2"/>
        <v>0</v>
      </c>
      <c r="Q32" s="10" t="e">
        <f>P32/$P19</f>
        <v>#DIV/0!</v>
      </c>
      <c r="R32" s="14"/>
    </row>
    <row r="33" spans="1:18" s="1" customFormat="1" ht="11.25">
      <c r="A33" s="2">
        <v>24</v>
      </c>
      <c r="B33" s="1" t="s">
        <v>40</v>
      </c>
      <c r="D33" s="12">
        <f>+'Income Statement'!D33</f>
        <v>0</v>
      </c>
      <c r="E33" s="12">
        <f>+'Income Statement'!E33</f>
        <v>0</v>
      </c>
      <c r="F33" s="12">
        <f>+'Income Statement'!F33</f>
        <v>0</v>
      </c>
      <c r="G33" s="12">
        <f>+'Income Statement'!G33</f>
        <v>0</v>
      </c>
      <c r="H33" s="12">
        <f>+'Income Statement'!H33</f>
        <v>0</v>
      </c>
      <c r="I33" s="12">
        <f>+'Income Statement'!I33</f>
        <v>0</v>
      </c>
      <c r="J33" s="12">
        <f>+'Income Statement'!J33</f>
        <v>0</v>
      </c>
      <c r="K33" s="12">
        <f>+'Income Statement'!K33</f>
        <v>0</v>
      </c>
      <c r="L33" s="12">
        <f>+'Income Statement'!L33</f>
        <v>0</v>
      </c>
      <c r="M33" s="12">
        <f>+'Income Statement'!M33</f>
        <v>0</v>
      </c>
      <c r="N33" s="12">
        <f>+'Income Statement'!N33</f>
        <v>0</v>
      </c>
      <c r="O33" s="12">
        <f>+'Income Statement'!O33</f>
        <v>0</v>
      </c>
      <c r="P33" s="15">
        <f t="shared" si="2"/>
        <v>0</v>
      </c>
      <c r="Q33" s="10" t="e">
        <f>P33/$P19</f>
        <v>#DIV/0!</v>
      </c>
      <c r="R33" s="14"/>
    </row>
    <row r="34" spans="1:18" s="1" customFormat="1" ht="11.25">
      <c r="A34" s="2">
        <v>25</v>
      </c>
      <c r="B34" s="1" t="s">
        <v>41</v>
      </c>
      <c r="D34" s="12">
        <f>+'Income Statement'!D34</f>
        <v>0</v>
      </c>
      <c r="E34" s="12">
        <f>+'Income Statement'!E34</f>
        <v>0</v>
      </c>
      <c r="F34" s="12">
        <f>+'Income Statement'!F34</f>
        <v>0</v>
      </c>
      <c r="G34" s="12">
        <f>+'Income Statement'!G34</f>
        <v>0</v>
      </c>
      <c r="H34" s="12">
        <f>+'Income Statement'!H34</f>
        <v>0</v>
      </c>
      <c r="I34" s="12">
        <f>+'Income Statement'!I34</f>
        <v>0</v>
      </c>
      <c r="J34" s="12">
        <f>+'Income Statement'!J34</f>
        <v>0</v>
      </c>
      <c r="K34" s="12">
        <f>+'Income Statement'!K34</f>
        <v>0</v>
      </c>
      <c r="L34" s="12">
        <f>+'Income Statement'!L34</f>
        <v>0</v>
      </c>
      <c r="M34" s="12">
        <f>+'Income Statement'!M34</f>
        <v>0</v>
      </c>
      <c r="N34" s="12">
        <f>+'Income Statement'!N34</f>
        <v>0</v>
      </c>
      <c r="O34" s="12">
        <f>+'Income Statement'!O34</f>
        <v>0</v>
      </c>
      <c r="P34" s="15">
        <f t="shared" si="2"/>
        <v>0</v>
      </c>
      <c r="Q34" s="10" t="e">
        <f>P34/$P19</f>
        <v>#DIV/0!</v>
      </c>
      <c r="R34" s="14"/>
    </row>
    <row r="35" spans="1:18" s="1" customFormat="1" ht="11.25">
      <c r="A35" s="2">
        <v>26</v>
      </c>
      <c r="B35" s="7" t="s">
        <v>42</v>
      </c>
      <c r="D35" s="19">
        <f aca="true" t="shared" si="3" ref="D35:P35">SUM(D22:D34)</f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9">
        <f t="shared" si="3"/>
        <v>0</v>
      </c>
      <c r="Q35" s="20" t="e">
        <f>P35/$P19</f>
        <v>#DIV/0!</v>
      </c>
      <c r="R35" s="14"/>
    </row>
    <row r="36" spans="1:18" s="1" customFormat="1" ht="11.25">
      <c r="A36" s="2"/>
      <c r="D36" s="1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R36" s="14"/>
    </row>
    <row r="37" spans="1:18" s="1" customFormat="1" ht="11.25">
      <c r="A37" s="2">
        <v>27</v>
      </c>
      <c r="B37" s="7" t="s">
        <v>43</v>
      </c>
      <c r="D37" s="13">
        <f aca="true" t="shared" si="4" ref="D37:P37">+D19-D35</f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13">
        <f t="shared" si="4"/>
        <v>0</v>
      </c>
      <c r="N37" s="13">
        <f t="shared" si="4"/>
        <v>0</v>
      </c>
      <c r="O37" s="13">
        <f t="shared" si="4"/>
        <v>0</v>
      </c>
      <c r="P37" s="13">
        <f t="shared" si="4"/>
        <v>0</v>
      </c>
      <c r="Q37" s="10" t="e">
        <f>P37/$P19</f>
        <v>#DIV/0!</v>
      </c>
      <c r="R37" s="14"/>
    </row>
    <row r="38" spans="1:18" s="1" customFormat="1" ht="11.25">
      <c r="A38" s="2"/>
      <c r="B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R38" s="14"/>
    </row>
    <row r="39" spans="1:18" s="1" customFormat="1" ht="11.25">
      <c r="A39" s="2">
        <v>28</v>
      </c>
      <c r="B39" s="7" t="s">
        <v>44</v>
      </c>
      <c r="D39" s="19" t="e">
        <f>'G&amp;A Expenses'!D35</f>
        <v>#DIV/0!</v>
      </c>
      <c r="E39" s="19" t="e">
        <f>'G&amp;A Expenses'!E35</f>
        <v>#DIV/0!</v>
      </c>
      <c r="F39" s="19" t="e">
        <f>'G&amp;A Expenses'!F35</f>
        <v>#DIV/0!</v>
      </c>
      <c r="G39" s="19" t="e">
        <f>'G&amp;A Expenses'!G35</f>
        <v>#DIV/0!</v>
      </c>
      <c r="H39" s="19" t="e">
        <f>'G&amp;A Expenses'!H35</f>
        <v>#DIV/0!</v>
      </c>
      <c r="I39" s="19" t="e">
        <f>'G&amp;A Expenses'!I35</f>
        <v>#DIV/0!</v>
      </c>
      <c r="J39" s="19" t="e">
        <f>'G&amp;A Expenses'!J35</f>
        <v>#DIV/0!</v>
      </c>
      <c r="K39" s="19" t="e">
        <f>'G&amp;A Expenses'!K35</f>
        <v>#DIV/0!</v>
      </c>
      <c r="L39" s="19" t="e">
        <f>'G&amp;A Expenses'!L35</f>
        <v>#DIV/0!</v>
      </c>
      <c r="M39" s="19" t="e">
        <f>'G&amp;A Expenses'!M35</f>
        <v>#DIV/0!</v>
      </c>
      <c r="N39" s="19" t="e">
        <f>'G&amp;A Expenses'!N35</f>
        <v>#DIV/0!</v>
      </c>
      <c r="O39" s="19" t="e">
        <f>'G&amp;A Expenses'!O35</f>
        <v>#DIV/0!</v>
      </c>
      <c r="P39" s="19" t="e">
        <f>SUM(D39:O39)</f>
        <v>#DIV/0!</v>
      </c>
      <c r="Q39" s="20" t="e">
        <f>P39/$P19</f>
        <v>#DIV/0!</v>
      </c>
      <c r="R39" s="14"/>
    </row>
    <row r="40" spans="1:18" s="1" customFormat="1" ht="11.25">
      <c r="A40" s="2"/>
      <c r="B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R40" s="14"/>
    </row>
    <row r="41" spans="1:18" s="1" customFormat="1" ht="11.25">
      <c r="A41" s="2">
        <v>29</v>
      </c>
      <c r="B41" s="23" t="s">
        <v>45</v>
      </c>
      <c r="D41" s="18" t="e">
        <f aca="true" t="shared" si="5" ref="D41:P41">D19-D35-D39</f>
        <v>#DIV/0!</v>
      </c>
      <c r="E41" s="18" t="e">
        <f t="shared" si="5"/>
        <v>#DIV/0!</v>
      </c>
      <c r="F41" s="18" t="e">
        <f t="shared" si="5"/>
        <v>#DIV/0!</v>
      </c>
      <c r="G41" s="18" t="e">
        <f t="shared" si="5"/>
        <v>#DIV/0!</v>
      </c>
      <c r="H41" s="18" t="e">
        <f t="shared" si="5"/>
        <v>#DIV/0!</v>
      </c>
      <c r="I41" s="18" t="e">
        <f t="shared" si="5"/>
        <v>#DIV/0!</v>
      </c>
      <c r="J41" s="18" t="e">
        <f t="shared" si="5"/>
        <v>#DIV/0!</v>
      </c>
      <c r="K41" s="18" t="e">
        <f t="shared" si="5"/>
        <v>#DIV/0!</v>
      </c>
      <c r="L41" s="18" t="e">
        <f t="shared" si="5"/>
        <v>#DIV/0!</v>
      </c>
      <c r="M41" s="18" t="e">
        <f t="shared" si="5"/>
        <v>#DIV/0!</v>
      </c>
      <c r="N41" s="18" t="e">
        <f t="shared" si="5"/>
        <v>#DIV/0!</v>
      </c>
      <c r="O41" s="18" t="e">
        <f t="shared" si="5"/>
        <v>#DIV/0!</v>
      </c>
      <c r="P41" s="18" t="e">
        <f t="shared" si="5"/>
        <v>#DIV/0!</v>
      </c>
      <c r="Q41" s="24" t="e">
        <f>P41/$P19</f>
        <v>#DIV/0!</v>
      </c>
      <c r="R41" s="14"/>
    </row>
    <row r="42" spans="1:18" s="1" customFormat="1" ht="11.25">
      <c r="A42" s="2"/>
      <c r="B42" s="2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R42" s="14"/>
    </row>
    <row r="43" spans="1:18" s="1" customFormat="1" ht="11.25">
      <c r="A43" s="2"/>
      <c r="B43" s="7" t="s">
        <v>46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14"/>
    </row>
    <row r="44" spans="1:18" s="1" customFormat="1" ht="11.25">
      <c r="A44" s="2">
        <v>30</v>
      </c>
      <c r="B44" s="1" t="s">
        <v>47</v>
      </c>
      <c r="D44" s="13">
        <f>'Income Statement'!D44</f>
        <v>0</v>
      </c>
      <c r="E44" s="13">
        <f>'Income Statement'!E44</f>
        <v>0</v>
      </c>
      <c r="F44" s="13">
        <f>'Income Statement'!F44</f>
        <v>0</v>
      </c>
      <c r="G44" s="13">
        <f>'Income Statement'!G44</f>
        <v>0</v>
      </c>
      <c r="H44" s="13">
        <f>'Income Statement'!H44</f>
        <v>0</v>
      </c>
      <c r="I44" s="13">
        <f>'Income Statement'!I44</f>
        <v>0</v>
      </c>
      <c r="J44" s="13">
        <f>'Income Statement'!J44</f>
        <v>0</v>
      </c>
      <c r="K44" s="13">
        <f>'Income Statement'!K44</f>
        <v>0</v>
      </c>
      <c r="L44" s="13">
        <f>'Income Statement'!L44</f>
        <v>0</v>
      </c>
      <c r="M44" s="13">
        <f>'Income Statement'!M44</f>
        <v>0</v>
      </c>
      <c r="N44" s="13">
        <f>'Income Statement'!N44</f>
        <v>0</v>
      </c>
      <c r="O44" s="13">
        <f>'Income Statement'!O44</f>
        <v>0</v>
      </c>
      <c r="P44" s="15">
        <f>SUM(D44:O44)</f>
        <v>0</v>
      </c>
      <c r="Q44" s="10" t="e">
        <f>P44/$P19</f>
        <v>#DIV/0!</v>
      </c>
      <c r="R44" s="14"/>
    </row>
    <row r="45" spans="1:18" s="1" customFormat="1" ht="11.25">
      <c r="A45" s="2">
        <v>31</v>
      </c>
      <c r="B45" s="1" t="s">
        <v>48</v>
      </c>
      <c r="D45" s="18">
        <f>'Income Statement'!D45</f>
        <v>0</v>
      </c>
      <c r="E45" s="18">
        <f>'Income Statement'!E45</f>
        <v>0</v>
      </c>
      <c r="F45" s="18">
        <f>'Income Statement'!F45</f>
        <v>0</v>
      </c>
      <c r="G45" s="18">
        <f>'Income Statement'!G45</f>
        <v>0</v>
      </c>
      <c r="H45" s="18">
        <f>'Income Statement'!H45</f>
        <v>0</v>
      </c>
      <c r="I45" s="18">
        <f>'Income Statement'!I45</f>
        <v>0</v>
      </c>
      <c r="J45" s="18">
        <f>'Income Statement'!J45</f>
        <v>0</v>
      </c>
      <c r="K45" s="18">
        <f>'Income Statement'!K45</f>
        <v>0</v>
      </c>
      <c r="L45" s="18">
        <f>'Income Statement'!L45</f>
        <v>0</v>
      </c>
      <c r="M45" s="18">
        <f>'Income Statement'!M45</f>
        <v>0</v>
      </c>
      <c r="N45" s="18">
        <f>'Income Statement'!N45</f>
        <v>0</v>
      </c>
      <c r="O45" s="18">
        <f>'Income Statement'!O45</f>
        <v>0</v>
      </c>
      <c r="P45" s="17">
        <f>SUM(D45:O45)</f>
        <v>0</v>
      </c>
      <c r="Q45" s="24" t="e">
        <f>P45/$P19</f>
        <v>#DIV/0!</v>
      </c>
      <c r="R45" s="14"/>
    </row>
    <row r="46" spans="1:18" s="1" customFormat="1" ht="11.25">
      <c r="A46" s="2">
        <v>32</v>
      </c>
      <c r="B46" s="7" t="s">
        <v>49</v>
      </c>
      <c r="D46" s="13">
        <f>D44-D45</f>
        <v>0</v>
      </c>
      <c r="E46" s="13">
        <f aca="true" t="shared" si="6" ref="E46:O46">E44-E45</f>
        <v>0</v>
      </c>
      <c r="F46" s="13">
        <f t="shared" si="6"/>
        <v>0</v>
      </c>
      <c r="G46" s="13">
        <f t="shared" si="6"/>
        <v>0</v>
      </c>
      <c r="H46" s="13">
        <f t="shared" si="6"/>
        <v>0</v>
      </c>
      <c r="I46" s="13">
        <f t="shared" si="6"/>
        <v>0</v>
      </c>
      <c r="J46" s="13">
        <f t="shared" si="6"/>
        <v>0</v>
      </c>
      <c r="K46" s="13">
        <f t="shared" si="6"/>
        <v>0</v>
      </c>
      <c r="L46" s="13">
        <f t="shared" si="6"/>
        <v>0</v>
      </c>
      <c r="M46" s="13">
        <f t="shared" si="6"/>
        <v>0</v>
      </c>
      <c r="N46" s="13">
        <f t="shared" si="6"/>
        <v>0</v>
      </c>
      <c r="O46" s="13">
        <f t="shared" si="6"/>
        <v>0</v>
      </c>
      <c r="P46" s="13">
        <f>P44-P45</f>
        <v>0</v>
      </c>
      <c r="Q46" s="10" t="e">
        <f>P46/$P19</f>
        <v>#DIV/0!</v>
      </c>
      <c r="R46" s="14"/>
    </row>
    <row r="47" spans="1:18" s="1" customFormat="1" ht="11.25">
      <c r="A47" s="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4"/>
    </row>
    <row r="48" spans="1:18" s="1" customFormat="1" ht="11.25">
      <c r="A48" s="2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R48" s="14"/>
    </row>
    <row r="49" spans="1:18" s="1" customFormat="1" ht="12" thickBot="1">
      <c r="A49" s="2">
        <v>33</v>
      </c>
      <c r="B49" s="7" t="s">
        <v>50</v>
      </c>
      <c r="D49" s="25" t="e">
        <f aca="true" t="shared" si="7" ref="D49:P49">D41+D46</f>
        <v>#DIV/0!</v>
      </c>
      <c r="E49" s="25" t="e">
        <f t="shared" si="7"/>
        <v>#DIV/0!</v>
      </c>
      <c r="F49" s="25" t="e">
        <f t="shared" si="7"/>
        <v>#DIV/0!</v>
      </c>
      <c r="G49" s="25" t="e">
        <f t="shared" si="7"/>
        <v>#DIV/0!</v>
      </c>
      <c r="H49" s="25" t="e">
        <f t="shared" si="7"/>
        <v>#DIV/0!</v>
      </c>
      <c r="I49" s="25" t="e">
        <f t="shared" si="7"/>
        <v>#DIV/0!</v>
      </c>
      <c r="J49" s="25" t="e">
        <f t="shared" si="7"/>
        <v>#DIV/0!</v>
      </c>
      <c r="K49" s="25" t="e">
        <f t="shared" si="7"/>
        <v>#DIV/0!</v>
      </c>
      <c r="L49" s="25" t="e">
        <f t="shared" si="7"/>
        <v>#DIV/0!</v>
      </c>
      <c r="M49" s="25" t="e">
        <f t="shared" si="7"/>
        <v>#DIV/0!</v>
      </c>
      <c r="N49" s="25" t="e">
        <f t="shared" si="7"/>
        <v>#DIV/0!</v>
      </c>
      <c r="O49" s="25" t="e">
        <f t="shared" si="7"/>
        <v>#DIV/0!</v>
      </c>
      <c r="P49" s="25" t="e">
        <f t="shared" si="7"/>
        <v>#DIV/0!</v>
      </c>
      <c r="Q49" s="26" t="e">
        <f>P49/$P19</f>
        <v>#DIV/0!</v>
      </c>
      <c r="R49" s="14"/>
    </row>
    <row r="50" ht="13.5" thickTop="1"/>
    <row r="51" spans="1:18" s="1" customFormat="1" ht="11.25">
      <c r="A51" s="2"/>
      <c r="B51" s="1" t="s">
        <v>51</v>
      </c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R51" s="14"/>
    </row>
    <row r="52" spans="1:18" s="1" customFormat="1" ht="11.25">
      <c r="A52" s="2">
        <v>34</v>
      </c>
      <c r="B52" s="1" t="s">
        <v>52</v>
      </c>
      <c r="D52" s="27" t="e">
        <f>+'G&amp;A Expenses'!D13</f>
        <v>#DIV/0!</v>
      </c>
      <c r="E52" s="27" t="e">
        <f>+'G&amp;A Expenses'!E13</f>
        <v>#DIV/0!</v>
      </c>
      <c r="F52" s="27" t="e">
        <f>+'G&amp;A Expenses'!F13</f>
        <v>#DIV/0!</v>
      </c>
      <c r="G52" s="27" t="e">
        <f>+'G&amp;A Expenses'!G13</f>
        <v>#DIV/0!</v>
      </c>
      <c r="H52" s="27" t="e">
        <f>+'G&amp;A Expenses'!H13</f>
        <v>#DIV/0!</v>
      </c>
      <c r="I52" s="27" t="e">
        <f>+'G&amp;A Expenses'!I13</f>
        <v>#DIV/0!</v>
      </c>
      <c r="J52" s="27" t="e">
        <f>+'G&amp;A Expenses'!J13</f>
        <v>#DIV/0!</v>
      </c>
      <c r="K52" s="27" t="e">
        <f>+'G&amp;A Expenses'!K13</f>
        <v>#DIV/0!</v>
      </c>
      <c r="L52" s="27" t="e">
        <f>+'G&amp;A Expenses'!L13</f>
        <v>#DIV/0!</v>
      </c>
      <c r="M52" s="27" t="e">
        <f>+'G&amp;A Expenses'!M13</f>
        <v>#DIV/0!</v>
      </c>
      <c r="N52" s="27" t="e">
        <f>+'G&amp;A Expenses'!N13</f>
        <v>#DIV/0!</v>
      </c>
      <c r="O52" s="27" t="e">
        <f>+'G&amp;A Expenses'!O13</f>
        <v>#DIV/0!</v>
      </c>
      <c r="P52" s="28" t="e">
        <f>SUM(D52:O52)</f>
        <v>#DIV/0!</v>
      </c>
      <c r="Q52" s="10" t="e">
        <f>P52/$P19</f>
        <v>#DIV/0!</v>
      </c>
      <c r="R52" s="14"/>
    </row>
    <row r="53" spans="1:18" s="1" customFormat="1" ht="11.25">
      <c r="A53" s="2">
        <v>35</v>
      </c>
      <c r="B53" s="1" t="s">
        <v>53</v>
      </c>
      <c r="D53" s="12">
        <f>+'G&amp;A Expenses'!D14</f>
        <v>0</v>
      </c>
      <c r="E53" s="12">
        <f>+'G&amp;A Expenses'!E14</f>
        <v>0</v>
      </c>
      <c r="F53" s="12">
        <f>+'G&amp;A Expenses'!F14</f>
        <v>0</v>
      </c>
      <c r="G53" s="12">
        <f>+'G&amp;A Expenses'!G14</f>
        <v>0</v>
      </c>
      <c r="H53" s="12">
        <f>+'G&amp;A Expenses'!H14</f>
        <v>0</v>
      </c>
      <c r="I53" s="12">
        <f>+'G&amp;A Expenses'!I14</f>
        <v>0</v>
      </c>
      <c r="J53" s="12">
        <f>+'G&amp;A Expenses'!J14</f>
        <v>0</v>
      </c>
      <c r="K53" s="12">
        <f>+'G&amp;A Expenses'!K14</f>
        <v>0</v>
      </c>
      <c r="L53" s="12">
        <f>+'G&amp;A Expenses'!L14</f>
        <v>0</v>
      </c>
      <c r="M53" s="12">
        <f>+'G&amp;A Expenses'!M14</f>
        <v>0</v>
      </c>
      <c r="N53" s="12">
        <f>+'G&amp;A Expenses'!N14</f>
        <v>0</v>
      </c>
      <c r="O53" s="12">
        <f>+'G&amp;A Expenses'!O14</f>
        <v>0</v>
      </c>
      <c r="P53" s="15">
        <f>SUM(D53:O53)</f>
        <v>0</v>
      </c>
      <c r="Q53" s="10" t="e">
        <f>P53/$P19</f>
        <v>#DIV/0!</v>
      </c>
      <c r="R53" s="14"/>
    </row>
    <row r="54" spans="1:18" s="1" customFormat="1" ht="11.25">
      <c r="A54" s="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R54" s="14"/>
    </row>
    <row r="55" spans="1:18" s="1" customFormat="1" ht="11.25">
      <c r="A55" s="2"/>
      <c r="B55" s="1" t="s">
        <v>54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R55" s="14"/>
    </row>
    <row r="56" spans="1:18" s="1" customFormat="1" ht="11.25">
      <c r="A56" s="2">
        <v>36</v>
      </c>
      <c r="B56" s="1" t="s">
        <v>55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5">
        <v>0</v>
      </c>
      <c r="Q56" s="10" t="e">
        <f>P56/$P19</f>
        <v>#DIV/0!</v>
      </c>
      <c r="R56" s="14"/>
    </row>
    <row r="57" spans="1:18" s="1" customFormat="1" ht="11.25">
      <c r="A57" s="2">
        <v>37</v>
      </c>
      <c r="B57" s="1" t="s">
        <v>56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f>+'Income Statement'!L57</f>
        <v>0</v>
      </c>
      <c r="M57" s="18">
        <v>0</v>
      </c>
      <c r="N57" s="18">
        <v>0</v>
      </c>
      <c r="O57" s="18">
        <v>0</v>
      </c>
      <c r="P57" s="17">
        <f>SUM(D57:O57)</f>
        <v>0</v>
      </c>
      <c r="Q57" s="24" t="e">
        <f>P57/$P19</f>
        <v>#DIV/0!</v>
      </c>
      <c r="R57" s="14"/>
    </row>
    <row r="58" spans="1:18" s="1" customFormat="1" ht="11.25">
      <c r="A58" s="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R58" s="14"/>
    </row>
    <row r="59" spans="1:18" s="1" customFormat="1" ht="12" thickBot="1">
      <c r="A59" s="2">
        <v>38</v>
      </c>
      <c r="B59" s="7" t="s">
        <v>57</v>
      </c>
      <c r="D59" s="25" t="e">
        <f aca="true" t="shared" si="8" ref="D59:O59">+D49+D52+D53-D56-D57</f>
        <v>#DIV/0!</v>
      </c>
      <c r="E59" s="29" t="e">
        <f t="shared" si="8"/>
        <v>#DIV/0!</v>
      </c>
      <c r="F59" s="29" t="e">
        <f t="shared" si="8"/>
        <v>#DIV/0!</v>
      </c>
      <c r="G59" s="29" t="e">
        <f t="shared" si="8"/>
        <v>#DIV/0!</v>
      </c>
      <c r="H59" s="29" t="e">
        <f t="shared" si="8"/>
        <v>#DIV/0!</v>
      </c>
      <c r="I59" s="29" t="e">
        <f t="shared" si="8"/>
        <v>#DIV/0!</v>
      </c>
      <c r="J59" s="29" t="e">
        <f t="shared" si="8"/>
        <v>#DIV/0!</v>
      </c>
      <c r="K59" s="29" t="e">
        <f t="shared" si="8"/>
        <v>#DIV/0!</v>
      </c>
      <c r="L59" s="29" t="e">
        <f t="shared" si="8"/>
        <v>#DIV/0!</v>
      </c>
      <c r="M59" s="29" t="e">
        <f t="shared" si="8"/>
        <v>#DIV/0!</v>
      </c>
      <c r="N59" s="29" t="e">
        <f t="shared" si="8"/>
        <v>#DIV/0!</v>
      </c>
      <c r="O59" s="29" t="e">
        <f t="shared" si="8"/>
        <v>#DIV/0!</v>
      </c>
      <c r="P59" s="30" t="e">
        <f>SUM(D59:O59)</f>
        <v>#DIV/0!</v>
      </c>
      <c r="Q59" s="26" t="e">
        <f>P59/$P19</f>
        <v>#DIV/0!</v>
      </c>
      <c r="R59" s="14"/>
    </row>
    <row r="60" spans="1:18" s="1" customFormat="1" ht="12" thickTop="1">
      <c r="A60" s="2"/>
      <c r="B60" s="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R60" s="14"/>
    </row>
    <row r="61" spans="1:18" s="1" customFormat="1" ht="11.25">
      <c r="A61" s="2"/>
      <c r="B61" s="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R61" s="14"/>
    </row>
    <row r="62" spans="1:18" s="6" customFormat="1" ht="11.25">
      <c r="A62" s="52"/>
      <c r="B62" s="23"/>
      <c r="D62" s="1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R62" s="35"/>
    </row>
    <row r="63" spans="1:18" s="6" customFormat="1" ht="11.25">
      <c r="A63" s="52"/>
      <c r="B63" s="23"/>
      <c r="D63" s="1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R63" s="35"/>
    </row>
    <row r="64" spans="1:18" s="6" customFormat="1" ht="11.25">
      <c r="A64" s="52"/>
      <c r="D64" s="1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  <c r="R64" s="35"/>
    </row>
    <row r="65" spans="1:18" s="6" customFormat="1" ht="11.25">
      <c r="A65" s="5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9"/>
      <c r="Q65" s="50"/>
      <c r="R65" s="35"/>
    </row>
    <row r="66" spans="1:18" s="6" customFormat="1" ht="11.25">
      <c r="A66" s="5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9"/>
      <c r="Q66" s="50"/>
      <c r="R66" s="35"/>
    </row>
    <row r="67" spans="1:18" s="6" customFormat="1" ht="11.25">
      <c r="A67" s="52"/>
      <c r="D67" s="1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  <c r="R67" s="35"/>
    </row>
    <row r="68" spans="1:18" s="6" customFormat="1" ht="11.25">
      <c r="A68" s="52"/>
      <c r="D68" s="1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3"/>
      <c r="P68" s="49"/>
      <c r="Q68" s="50"/>
      <c r="R68" s="35"/>
    </row>
    <row r="69" spans="1:18" s="6" customFormat="1" ht="11.25">
      <c r="A69" s="5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49"/>
      <c r="Q69" s="50"/>
      <c r="R69" s="35"/>
    </row>
    <row r="70" spans="1:18" s="6" customFormat="1" ht="11.25">
      <c r="A70" s="52"/>
      <c r="D70" s="1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13"/>
      <c r="P70" s="49"/>
      <c r="Q70" s="50"/>
      <c r="R70" s="35"/>
    </row>
    <row r="71" spans="1:18" s="6" customFormat="1" ht="11.25">
      <c r="A71" s="52"/>
      <c r="D71" s="1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13"/>
      <c r="P71" s="49"/>
      <c r="Q71" s="50"/>
      <c r="R71" s="35"/>
    </row>
    <row r="72" spans="1:18" s="6" customFormat="1" ht="11.25">
      <c r="A72" s="52"/>
      <c r="D72" s="1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13"/>
      <c r="P72" s="49"/>
      <c r="Q72" s="50"/>
      <c r="R72" s="35"/>
    </row>
    <row r="73" spans="1:18" s="6" customFormat="1" ht="11.25">
      <c r="A73" s="52"/>
      <c r="D73" s="1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13"/>
      <c r="P73" s="49"/>
      <c r="Q73" s="50"/>
      <c r="R73" s="35"/>
    </row>
    <row r="74" spans="1:18" s="6" customFormat="1" ht="11.25">
      <c r="A74" s="5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49"/>
      <c r="Q74" s="50"/>
      <c r="R74" s="35"/>
    </row>
    <row r="75" spans="1:18" s="6" customFormat="1" ht="11.25">
      <c r="A75" s="52"/>
      <c r="D75" s="1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13"/>
      <c r="P75" s="49"/>
      <c r="Q75" s="50"/>
      <c r="R75" s="35"/>
    </row>
    <row r="76" spans="1:18" s="6" customFormat="1" ht="11.25">
      <c r="A76" s="52"/>
      <c r="D76" s="1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3"/>
      <c r="P76" s="49"/>
      <c r="Q76" s="50"/>
      <c r="R76" s="35"/>
    </row>
    <row r="77" spans="1:18" s="6" customFormat="1" ht="11.25">
      <c r="A77" s="52"/>
      <c r="D77" s="1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3"/>
      <c r="P77" s="49"/>
      <c r="Q77" s="50"/>
      <c r="R77" s="35"/>
    </row>
    <row r="78" spans="1:18" s="6" customFormat="1" ht="11.25">
      <c r="A78" s="5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49"/>
      <c r="Q78" s="50"/>
      <c r="R78" s="35"/>
    </row>
    <row r="79" spans="1:18" s="6" customFormat="1" ht="11.25">
      <c r="A79" s="5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49"/>
      <c r="Q79" s="50"/>
      <c r="R79" s="35"/>
    </row>
    <row r="80" spans="1:18" s="6" customFormat="1" ht="11.25">
      <c r="A80" s="5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49"/>
      <c r="Q80" s="50"/>
      <c r="R80" s="35"/>
    </row>
    <row r="81" spans="1:18" s="6" customFormat="1" ht="11.25">
      <c r="A81" s="5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49"/>
      <c r="Q81" s="50"/>
      <c r="R81" s="35"/>
    </row>
    <row r="82" spans="1:18" s="6" customFormat="1" ht="11.25">
      <c r="A82" s="5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49"/>
      <c r="Q82" s="50"/>
      <c r="R82" s="35"/>
    </row>
    <row r="83" spans="1:18" s="6" customFormat="1" ht="11.25">
      <c r="A83" s="5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49"/>
      <c r="Q83" s="50"/>
      <c r="R83" s="35"/>
    </row>
    <row r="84" spans="1:18" s="6" customFormat="1" ht="11.25">
      <c r="A84" s="5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49"/>
      <c r="Q84" s="50"/>
      <c r="R84" s="35"/>
    </row>
    <row r="85" spans="1:18" s="6" customFormat="1" ht="11.25">
      <c r="A85" s="5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49"/>
      <c r="Q85" s="50"/>
      <c r="R85" s="35"/>
    </row>
    <row r="86" spans="1:18" s="6" customFormat="1" ht="11.25">
      <c r="A86" s="5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49"/>
      <c r="Q86" s="50"/>
      <c r="R86" s="35"/>
    </row>
    <row r="87" spans="1:18" s="6" customFormat="1" ht="11.25">
      <c r="A87" s="5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49"/>
      <c r="Q87" s="50"/>
      <c r="R87" s="35"/>
    </row>
    <row r="88" spans="1:18" s="6" customFormat="1" ht="11.25">
      <c r="A88" s="5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49"/>
      <c r="Q88" s="50"/>
      <c r="R88" s="35"/>
    </row>
    <row r="89" spans="1:18" s="6" customFormat="1" ht="11.25">
      <c r="A89" s="5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49"/>
      <c r="Q89" s="50"/>
      <c r="R89" s="35"/>
    </row>
    <row r="90" spans="1:18" s="6" customFormat="1" ht="11.25">
      <c r="A90" s="5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49"/>
      <c r="Q90" s="50"/>
      <c r="R90" s="35"/>
    </row>
    <row r="91" spans="1:18" s="6" customFormat="1" ht="11.25">
      <c r="A91" s="52"/>
      <c r="B91" s="2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50"/>
      <c r="R91" s="51"/>
    </row>
    <row r="92" spans="1:18" s="6" customFormat="1" ht="11.25">
      <c r="A92" s="52"/>
      <c r="B92" s="3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R92" s="35"/>
    </row>
    <row r="93" spans="1:18" s="1" customFormat="1" ht="11.25">
      <c r="A93" s="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R93" s="14"/>
    </row>
    <row r="94" spans="1:18" s="1" customFormat="1" ht="11.25">
      <c r="A94" s="2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R94" s="14"/>
    </row>
    <row r="95" spans="1:18" s="1" customFormat="1" ht="11.25">
      <c r="A95" s="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R95" s="14"/>
    </row>
    <row r="96" spans="1:18" s="1" customFormat="1" ht="11.25">
      <c r="A96" s="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R96" s="14"/>
    </row>
    <row r="97" spans="1:18" s="1" customFormat="1" ht="11.25">
      <c r="A97" s="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R97" s="14"/>
    </row>
    <row r="98" spans="1:18" s="1" customFormat="1" ht="11.25">
      <c r="A98" s="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  <c r="R98" s="14"/>
    </row>
    <row r="99" spans="1:18" s="1" customFormat="1" ht="11.25">
      <c r="A99" s="2"/>
      <c r="R99" s="14"/>
    </row>
    <row r="100" spans="1:18" s="6" customFormat="1" ht="11.25">
      <c r="A100" s="52"/>
      <c r="B100" s="23"/>
      <c r="R100" s="35"/>
    </row>
    <row r="101" spans="1:18" s="6" customFormat="1" ht="11.25">
      <c r="A101" s="52"/>
      <c r="R101" s="35"/>
    </row>
    <row r="102" spans="1:18" s="6" customFormat="1" ht="11.25">
      <c r="A102" s="52"/>
      <c r="R102" s="35"/>
    </row>
    <row r="103" spans="1:18" s="6" customFormat="1" ht="11.25">
      <c r="A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R103" s="35"/>
    </row>
    <row r="104" spans="1:18" s="6" customFormat="1" ht="11.25">
      <c r="A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R104" s="35"/>
    </row>
    <row r="105" spans="1:18" s="6" customFormat="1" ht="11.25">
      <c r="A105" s="52"/>
      <c r="R105" s="35"/>
    </row>
    <row r="106" spans="1:18" s="6" customFormat="1" ht="11.25">
      <c r="A106" s="52"/>
      <c r="G106" s="52"/>
      <c r="H106" s="52"/>
      <c r="I106" s="52"/>
      <c r="R106" s="35"/>
    </row>
    <row r="107" spans="1:18" s="6" customFormat="1" ht="11.25">
      <c r="A107" s="52"/>
      <c r="G107" s="39"/>
      <c r="H107" s="53"/>
      <c r="I107" s="39"/>
      <c r="R107" s="35"/>
    </row>
    <row r="108" spans="1:18" s="6" customFormat="1" ht="11.25">
      <c r="A108" s="52"/>
      <c r="G108" s="39"/>
      <c r="H108" s="53"/>
      <c r="I108" s="39"/>
      <c r="R108" s="35"/>
    </row>
    <row r="109" spans="1:18" s="6" customFormat="1" ht="11.25">
      <c r="A109" s="52"/>
      <c r="G109" s="39"/>
      <c r="H109" s="53"/>
      <c r="I109" s="39"/>
      <c r="R109" s="35"/>
    </row>
    <row r="110" spans="1:18" s="6" customFormat="1" ht="11.25">
      <c r="A110" s="52"/>
      <c r="G110" s="39"/>
      <c r="H110" s="53"/>
      <c r="I110" s="39"/>
      <c r="R110" s="35"/>
    </row>
    <row r="111" spans="1:18" s="6" customFormat="1" ht="11.25">
      <c r="A111" s="52"/>
      <c r="G111" s="39"/>
      <c r="H111" s="53"/>
      <c r="I111" s="39"/>
      <c r="R111" s="35"/>
    </row>
    <row r="112" spans="1:18" s="6" customFormat="1" ht="11.25">
      <c r="A112" s="52"/>
      <c r="G112" s="39"/>
      <c r="H112" s="53"/>
      <c r="I112" s="39"/>
      <c r="R112" s="35"/>
    </row>
    <row r="113" spans="1:18" s="6" customFormat="1" ht="11.25">
      <c r="A113" s="52"/>
      <c r="G113" s="39"/>
      <c r="H113" s="53"/>
      <c r="I113" s="39"/>
      <c r="R113" s="35"/>
    </row>
    <row r="114" spans="1:18" s="6" customFormat="1" ht="11.25">
      <c r="A114" s="52"/>
      <c r="G114" s="39"/>
      <c r="H114" s="53"/>
      <c r="I114" s="39"/>
      <c r="R114" s="35"/>
    </row>
    <row r="115" spans="1:18" s="6" customFormat="1" ht="11.25">
      <c r="A115" s="52"/>
      <c r="G115" s="39"/>
      <c r="H115" s="53"/>
      <c r="I115" s="39"/>
      <c r="R115" s="35"/>
    </row>
    <row r="116" spans="1:18" s="6" customFormat="1" ht="11.25">
      <c r="A116" s="52"/>
      <c r="G116" s="39"/>
      <c r="H116" s="53"/>
      <c r="I116" s="39"/>
      <c r="R116" s="35"/>
    </row>
    <row r="117" spans="1:18" s="6" customFormat="1" ht="11.25">
      <c r="A117" s="52"/>
      <c r="G117" s="39"/>
      <c r="H117" s="53"/>
      <c r="I117" s="39"/>
      <c r="R117" s="35"/>
    </row>
    <row r="118" spans="1:18" s="6" customFormat="1" ht="11.25">
      <c r="A118" s="52"/>
      <c r="G118" s="39"/>
      <c r="H118" s="52"/>
      <c r="I118" s="54"/>
      <c r="J118" s="52"/>
      <c r="R118" s="35"/>
    </row>
    <row r="119" spans="1:18" s="6" customFormat="1" ht="11.25">
      <c r="A119" s="52"/>
      <c r="G119" s="43"/>
      <c r="H119" s="53"/>
      <c r="J119" s="43"/>
      <c r="R119" s="35"/>
    </row>
    <row r="120" spans="1:18" s="6" customFormat="1" ht="11.25">
      <c r="A120" s="52"/>
      <c r="G120" s="43"/>
      <c r="H120" s="53"/>
      <c r="J120" s="43"/>
      <c r="R120" s="35"/>
    </row>
    <row r="121" spans="1:18" s="6" customFormat="1" ht="11.25">
      <c r="A121" s="52"/>
      <c r="G121" s="43"/>
      <c r="H121" s="53"/>
      <c r="J121" s="43"/>
      <c r="R121" s="35"/>
    </row>
    <row r="122" spans="1:18" s="6" customFormat="1" ht="11.25">
      <c r="A122" s="52"/>
      <c r="G122" s="43"/>
      <c r="H122" s="53"/>
      <c r="J122" s="43"/>
      <c r="R122" s="35"/>
    </row>
    <row r="123" spans="1:18" s="6" customFormat="1" ht="11.25">
      <c r="A123" s="52"/>
      <c r="G123" s="43"/>
      <c r="H123" s="53"/>
      <c r="J123" s="43"/>
      <c r="R123" s="35"/>
    </row>
    <row r="124" spans="1:18" s="6" customFormat="1" ht="11.25">
      <c r="A124" s="52"/>
      <c r="G124" s="43"/>
      <c r="H124" s="53"/>
      <c r="J124" s="43"/>
      <c r="R124" s="35"/>
    </row>
    <row r="125" spans="1:18" s="6" customFormat="1" ht="11.25">
      <c r="A125" s="52"/>
      <c r="G125" s="43"/>
      <c r="H125" s="53"/>
      <c r="J125" s="43"/>
      <c r="R125" s="35"/>
    </row>
    <row r="126" spans="1:18" s="6" customFormat="1" ht="11.25">
      <c r="A126" s="52"/>
      <c r="G126" s="50"/>
      <c r="R126" s="35"/>
    </row>
    <row r="127" spans="1:18" s="6" customFormat="1" ht="11.25">
      <c r="A127" s="52"/>
      <c r="G127" s="35"/>
      <c r="R127" s="35"/>
    </row>
    <row r="128" spans="1:18" s="6" customFormat="1" ht="11.25">
      <c r="A128" s="52"/>
      <c r="G128" s="55"/>
      <c r="R128" s="35"/>
    </row>
    <row r="129" spans="1:18" s="6" customFormat="1" ht="11.25">
      <c r="A129" s="52"/>
      <c r="G129" s="56"/>
      <c r="R129" s="35"/>
    </row>
    <row r="130" spans="1:18" s="6" customFormat="1" ht="11.25">
      <c r="A130" s="52"/>
      <c r="G130" s="56"/>
      <c r="R130" s="3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B1">
      <selection activeCell="C2" sqref="C2"/>
    </sheetView>
  </sheetViews>
  <sheetFormatPr defaultColWidth="9.140625" defaultRowHeight="12.75"/>
  <cols>
    <col min="2" max="2" width="33.421875" style="0" customWidth="1"/>
    <col min="3" max="3" width="13.57421875" style="0" customWidth="1"/>
    <col min="4" max="4" width="12.8515625" style="0" customWidth="1"/>
    <col min="5" max="5" width="15.57421875" style="0" customWidth="1"/>
  </cols>
  <sheetData>
    <row r="1" ht="12.75">
      <c r="C1" s="75">
        <v>36891</v>
      </c>
    </row>
    <row r="2" spans="3:5" ht="12.75">
      <c r="C2" s="63" t="s">
        <v>293</v>
      </c>
      <c r="E2" s="63" t="s">
        <v>283</v>
      </c>
    </row>
    <row r="3" spans="3:6" ht="12.75">
      <c r="C3" s="63" t="s">
        <v>282</v>
      </c>
      <c r="D3" s="63" t="s">
        <v>286</v>
      </c>
      <c r="E3" s="63" t="s">
        <v>288</v>
      </c>
      <c r="F3" s="63" t="s">
        <v>286</v>
      </c>
    </row>
    <row r="4" spans="1:6" ht="12.75">
      <c r="A4" t="s">
        <v>285</v>
      </c>
      <c r="C4" s="63" t="s">
        <v>284</v>
      </c>
      <c r="D4" s="63" t="s">
        <v>287</v>
      </c>
      <c r="E4" s="63" t="s">
        <v>289</v>
      </c>
      <c r="F4" s="63" t="s">
        <v>287</v>
      </c>
    </row>
    <row r="6" spans="1:6" ht="12.75">
      <c r="A6" s="63">
        <v>1</v>
      </c>
      <c r="B6" t="s">
        <v>247</v>
      </c>
      <c r="C6" s="74">
        <v>243225</v>
      </c>
      <c r="D6" s="73">
        <f>+C6/C6</f>
        <v>1</v>
      </c>
      <c r="E6" s="74">
        <v>1</v>
      </c>
      <c r="F6" s="73">
        <f>+E6/E6</f>
        <v>1</v>
      </c>
    </row>
    <row r="7" spans="1:5" ht="12.75">
      <c r="A7" s="63">
        <v>2</v>
      </c>
      <c r="C7" s="74"/>
      <c r="D7" s="73"/>
      <c r="E7" s="74"/>
    </row>
    <row r="8" spans="1:5" ht="12.75">
      <c r="A8" s="63">
        <v>3</v>
      </c>
      <c r="B8" t="s">
        <v>248</v>
      </c>
      <c r="C8" s="74"/>
      <c r="D8" s="73"/>
      <c r="E8" s="74"/>
    </row>
    <row r="9" spans="1:6" ht="12.75">
      <c r="A9" s="63">
        <v>4</v>
      </c>
      <c r="B9" t="s">
        <v>249</v>
      </c>
      <c r="C9" s="74"/>
      <c r="D9" s="73">
        <f aca="true" t="shared" si="0" ref="D9:D18">+C9/C$6</f>
        <v>0</v>
      </c>
      <c r="E9" s="74"/>
      <c r="F9" s="73">
        <f>+E9/E$6</f>
        <v>0</v>
      </c>
    </row>
    <row r="10" spans="1:6" ht="12.75">
      <c r="A10" s="63">
        <v>5</v>
      </c>
      <c r="B10" t="s">
        <v>250</v>
      </c>
      <c r="C10" s="74"/>
      <c r="D10" s="73">
        <f t="shared" si="0"/>
        <v>0</v>
      </c>
      <c r="E10" s="74"/>
      <c r="F10" s="73">
        <f aca="true" t="shared" si="1" ref="F10:F42">+E10/E$6</f>
        <v>0</v>
      </c>
    </row>
    <row r="11" spans="1:6" ht="12.75">
      <c r="A11" s="63">
        <v>6</v>
      </c>
      <c r="B11" t="s">
        <v>251</v>
      </c>
      <c r="C11" s="74">
        <v>36000</v>
      </c>
      <c r="D11" s="73">
        <f t="shared" si="0"/>
        <v>0.14801110083256244</v>
      </c>
      <c r="E11" s="74"/>
      <c r="F11" s="73">
        <f t="shared" si="1"/>
        <v>0</v>
      </c>
    </row>
    <row r="12" spans="1:6" ht="12.75">
      <c r="A12" s="63">
        <v>7</v>
      </c>
      <c r="B12" t="s">
        <v>252</v>
      </c>
      <c r="C12" s="74"/>
      <c r="D12" s="73">
        <f t="shared" si="0"/>
        <v>0</v>
      </c>
      <c r="E12" s="74"/>
      <c r="F12" s="73">
        <f t="shared" si="1"/>
        <v>0</v>
      </c>
    </row>
    <row r="13" spans="1:6" ht="12.75">
      <c r="A13" s="63">
        <v>8</v>
      </c>
      <c r="B13" t="s">
        <v>290</v>
      </c>
      <c r="C13" s="74">
        <v>45000</v>
      </c>
      <c r="D13" s="73">
        <f t="shared" si="0"/>
        <v>0.18501387604070305</v>
      </c>
      <c r="E13" s="74"/>
      <c r="F13" s="73">
        <f t="shared" si="1"/>
        <v>0</v>
      </c>
    </row>
    <row r="14" spans="1:6" ht="12.75">
      <c r="A14" s="63">
        <v>9</v>
      </c>
      <c r="B14" t="s">
        <v>253</v>
      </c>
      <c r="C14" s="74"/>
      <c r="D14" s="73">
        <f t="shared" si="0"/>
        <v>0</v>
      </c>
      <c r="E14" s="74"/>
      <c r="F14" s="73">
        <f t="shared" si="1"/>
        <v>0</v>
      </c>
    </row>
    <row r="15" spans="1:6" ht="12.75">
      <c r="A15" s="63">
        <v>10</v>
      </c>
      <c r="B15" t="s">
        <v>254</v>
      </c>
      <c r="C15" s="74"/>
      <c r="D15" s="73">
        <f t="shared" si="0"/>
        <v>0</v>
      </c>
      <c r="E15" s="74"/>
      <c r="F15" s="73">
        <f t="shared" si="1"/>
        <v>0</v>
      </c>
    </row>
    <row r="16" spans="1:6" ht="12.75">
      <c r="A16" s="63">
        <v>11</v>
      </c>
      <c r="B16" t="s">
        <v>255</v>
      </c>
      <c r="C16" s="74"/>
      <c r="D16" s="73">
        <f t="shared" si="0"/>
        <v>0</v>
      </c>
      <c r="E16" s="74"/>
      <c r="F16" s="73">
        <f t="shared" si="1"/>
        <v>0</v>
      </c>
    </row>
    <row r="17" spans="1:6" ht="12.75">
      <c r="A17" s="63">
        <v>12</v>
      </c>
      <c r="B17" t="s">
        <v>256</v>
      </c>
      <c r="C17" s="74">
        <f>SUM(C9:C16)</f>
        <v>81000</v>
      </c>
      <c r="D17" s="73">
        <f t="shared" si="0"/>
        <v>0.3330249768732655</v>
      </c>
      <c r="E17" s="74">
        <f>SUM(E9:E16)</f>
        <v>0</v>
      </c>
      <c r="F17" s="73">
        <f t="shared" si="1"/>
        <v>0</v>
      </c>
    </row>
    <row r="18" spans="1:6" ht="12.75">
      <c r="A18" s="63">
        <v>13</v>
      </c>
      <c r="B18" t="s">
        <v>257</v>
      </c>
      <c r="C18" s="74">
        <f>+C6-C17</f>
        <v>162225</v>
      </c>
      <c r="D18" s="73">
        <f t="shared" si="0"/>
        <v>0.6669750231267345</v>
      </c>
      <c r="E18" s="74">
        <f>+E6-E17</f>
        <v>1</v>
      </c>
      <c r="F18" s="73">
        <f t="shared" si="1"/>
        <v>1</v>
      </c>
    </row>
    <row r="19" spans="1:6" ht="12.75">
      <c r="A19" s="63">
        <v>14</v>
      </c>
      <c r="C19" s="74"/>
      <c r="D19" s="73"/>
      <c r="E19" s="74"/>
      <c r="F19" s="73"/>
    </row>
    <row r="20" spans="1:6" ht="12.75">
      <c r="A20" s="63">
        <v>15</v>
      </c>
      <c r="B20" t="s">
        <v>258</v>
      </c>
      <c r="C20" s="74"/>
      <c r="D20" s="73"/>
      <c r="E20" s="74"/>
      <c r="F20" s="73"/>
    </row>
    <row r="21" spans="1:6" ht="12.75">
      <c r="A21" s="63">
        <v>16</v>
      </c>
      <c r="B21" t="s">
        <v>259</v>
      </c>
      <c r="C21" s="74">
        <v>240</v>
      </c>
      <c r="D21" s="73">
        <f aca="true" t="shared" si="2" ref="D21:D42">+C21/C$6</f>
        <v>0.000986740672217083</v>
      </c>
      <c r="E21" s="74"/>
      <c r="F21" s="73">
        <f t="shared" si="1"/>
        <v>0</v>
      </c>
    </row>
    <row r="22" spans="1:6" ht="12.75">
      <c r="A22" s="63">
        <v>17</v>
      </c>
      <c r="B22" t="s">
        <v>260</v>
      </c>
      <c r="C22" s="74"/>
      <c r="D22" s="73">
        <f t="shared" si="2"/>
        <v>0</v>
      </c>
      <c r="E22" s="74"/>
      <c r="F22" s="73">
        <f t="shared" si="1"/>
        <v>0</v>
      </c>
    </row>
    <row r="23" spans="1:6" ht="12.75">
      <c r="A23" s="63">
        <v>18</v>
      </c>
      <c r="B23" t="s">
        <v>261</v>
      </c>
      <c r="C23" s="74"/>
      <c r="D23" s="73">
        <f t="shared" si="2"/>
        <v>0</v>
      </c>
      <c r="E23" s="74"/>
      <c r="F23" s="73">
        <f t="shared" si="1"/>
        <v>0</v>
      </c>
    </row>
    <row r="24" spans="1:6" ht="12.75">
      <c r="A24" s="63">
        <v>19</v>
      </c>
      <c r="B24" t="s">
        <v>262</v>
      </c>
      <c r="C24" s="74">
        <v>500</v>
      </c>
      <c r="D24" s="73">
        <f t="shared" si="2"/>
        <v>0.0020557097337855893</v>
      </c>
      <c r="E24" s="74"/>
      <c r="F24" s="73">
        <f t="shared" si="1"/>
        <v>0</v>
      </c>
    </row>
    <row r="25" spans="1:6" ht="12.75">
      <c r="A25" s="63">
        <v>20</v>
      </c>
      <c r="B25" t="s">
        <v>263</v>
      </c>
      <c r="C25" s="74">
        <v>8000</v>
      </c>
      <c r="D25" s="73">
        <f t="shared" si="2"/>
        <v>0.03289135574056943</v>
      </c>
      <c r="E25" s="74"/>
      <c r="F25" s="73">
        <f t="shared" si="1"/>
        <v>0</v>
      </c>
    </row>
    <row r="26" spans="1:6" ht="12.75">
      <c r="A26" s="63">
        <v>21</v>
      </c>
      <c r="B26" t="s">
        <v>264</v>
      </c>
      <c r="C26" s="74">
        <v>1800</v>
      </c>
      <c r="D26" s="73">
        <f t="shared" si="2"/>
        <v>0.0074005550416281225</v>
      </c>
      <c r="E26" s="74"/>
      <c r="F26" s="73">
        <f t="shared" si="1"/>
        <v>0</v>
      </c>
    </row>
    <row r="27" spans="1:6" ht="12.75">
      <c r="A27" s="63">
        <v>22</v>
      </c>
      <c r="B27" t="s">
        <v>265</v>
      </c>
      <c r="C27" s="74"/>
      <c r="D27" s="73">
        <f t="shared" si="2"/>
        <v>0</v>
      </c>
      <c r="E27" s="74"/>
      <c r="F27" s="73">
        <f t="shared" si="1"/>
        <v>0</v>
      </c>
    </row>
    <row r="28" spans="1:6" ht="12.75">
      <c r="A28" s="63">
        <v>23</v>
      </c>
      <c r="B28" t="s">
        <v>266</v>
      </c>
      <c r="C28" s="74"/>
      <c r="D28" s="73">
        <f t="shared" si="2"/>
        <v>0</v>
      </c>
      <c r="E28" s="74"/>
      <c r="F28" s="73">
        <f t="shared" si="1"/>
        <v>0</v>
      </c>
    </row>
    <row r="29" spans="1:6" ht="12.75">
      <c r="A29" s="63">
        <v>24</v>
      </c>
      <c r="B29" t="s">
        <v>267</v>
      </c>
      <c r="C29" s="74">
        <v>800</v>
      </c>
      <c r="D29" s="73">
        <f t="shared" si="2"/>
        <v>0.0032891355740569434</v>
      </c>
      <c r="E29" s="74"/>
      <c r="F29" s="73">
        <f t="shared" si="1"/>
        <v>0</v>
      </c>
    </row>
    <row r="30" spans="1:6" ht="12.75">
      <c r="A30" s="63">
        <v>25</v>
      </c>
      <c r="B30" t="s">
        <v>268</v>
      </c>
      <c r="C30" s="74">
        <v>500</v>
      </c>
      <c r="D30" s="73">
        <f t="shared" si="2"/>
        <v>0.0020557097337855893</v>
      </c>
      <c r="E30" s="74"/>
      <c r="F30" s="73">
        <f t="shared" si="1"/>
        <v>0</v>
      </c>
    </row>
    <row r="31" spans="1:6" ht="12.75">
      <c r="A31" s="63">
        <v>26</v>
      </c>
      <c r="B31" t="s">
        <v>269</v>
      </c>
      <c r="C31" s="74"/>
      <c r="D31" s="73">
        <f t="shared" si="2"/>
        <v>0</v>
      </c>
      <c r="E31" s="74"/>
      <c r="F31" s="73">
        <f t="shared" si="1"/>
        <v>0</v>
      </c>
    </row>
    <row r="32" spans="1:6" ht="12.75">
      <c r="A32" s="63">
        <v>27</v>
      </c>
      <c r="B32" t="s">
        <v>270</v>
      </c>
      <c r="C32" s="74">
        <v>3500</v>
      </c>
      <c r="D32" s="73">
        <f t="shared" si="2"/>
        <v>0.014389968136499126</v>
      </c>
      <c r="E32" s="74"/>
      <c r="F32" s="73">
        <f t="shared" si="1"/>
        <v>0</v>
      </c>
    </row>
    <row r="33" spans="1:6" ht="12.75">
      <c r="A33" s="63">
        <v>28</v>
      </c>
      <c r="B33" t="s">
        <v>271</v>
      </c>
      <c r="C33" s="74">
        <v>28000</v>
      </c>
      <c r="D33" s="73">
        <f t="shared" si="2"/>
        <v>0.115119745091993</v>
      </c>
      <c r="E33" s="74"/>
      <c r="F33" s="73">
        <f t="shared" si="1"/>
        <v>0</v>
      </c>
    </row>
    <row r="34" spans="1:6" ht="12.75">
      <c r="A34" s="63">
        <v>29</v>
      </c>
      <c r="B34" t="s">
        <v>272</v>
      </c>
      <c r="C34" s="74">
        <v>9600</v>
      </c>
      <c r="D34" s="73">
        <f t="shared" si="2"/>
        <v>0.039469626888683315</v>
      </c>
      <c r="E34" s="74"/>
      <c r="F34" s="73">
        <f t="shared" si="1"/>
        <v>0</v>
      </c>
    </row>
    <row r="35" spans="1:6" ht="12.75">
      <c r="A35" s="63">
        <v>30</v>
      </c>
      <c r="B35" t="s">
        <v>273</v>
      </c>
      <c r="C35" s="74"/>
      <c r="D35" s="73">
        <f t="shared" si="2"/>
        <v>0</v>
      </c>
      <c r="E35" s="74"/>
      <c r="F35" s="73">
        <f t="shared" si="1"/>
        <v>0</v>
      </c>
    </row>
    <row r="36" spans="1:6" ht="12.75">
      <c r="A36" s="63">
        <v>31</v>
      </c>
      <c r="B36" t="s">
        <v>274</v>
      </c>
      <c r="C36" s="74">
        <v>10000</v>
      </c>
      <c r="D36" s="73">
        <f t="shared" si="2"/>
        <v>0.04111419467571179</v>
      </c>
      <c r="E36" s="74"/>
      <c r="F36" s="73">
        <f t="shared" si="1"/>
        <v>0</v>
      </c>
    </row>
    <row r="37" spans="1:6" ht="12.75">
      <c r="A37" s="63">
        <v>32</v>
      </c>
      <c r="B37" t="s">
        <v>275</v>
      </c>
      <c r="C37" s="74">
        <v>35000</v>
      </c>
      <c r="D37" s="73">
        <f t="shared" si="2"/>
        <v>0.14389968136499126</v>
      </c>
      <c r="E37" s="74"/>
      <c r="F37" s="73">
        <f t="shared" si="1"/>
        <v>0</v>
      </c>
    </row>
    <row r="38" spans="1:6" ht="12.75">
      <c r="A38" s="63">
        <v>33</v>
      </c>
      <c r="B38" t="s">
        <v>276</v>
      </c>
      <c r="C38" s="74">
        <v>40000</v>
      </c>
      <c r="D38" s="73">
        <f t="shared" si="2"/>
        <v>0.16445677870284717</v>
      </c>
      <c r="E38" s="74"/>
      <c r="F38" s="73">
        <f t="shared" si="1"/>
        <v>0</v>
      </c>
    </row>
    <row r="39" spans="1:6" ht="12.75">
      <c r="A39" s="63">
        <v>34</v>
      </c>
      <c r="B39" t="s">
        <v>277</v>
      </c>
      <c r="C39" s="74"/>
      <c r="D39" s="73">
        <f t="shared" si="2"/>
        <v>0</v>
      </c>
      <c r="E39" s="74"/>
      <c r="F39" s="73">
        <f t="shared" si="1"/>
        <v>0</v>
      </c>
    </row>
    <row r="40" spans="1:6" ht="12.75">
      <c r="A40" s="63">
        <v>35</v>
      </c>
      <c r="B40" t="s">
        <v>278</v>
      </c>
      <c r="C40" s="74"/>
      <c r="D40" s="73">
        <f t="shared" si="2"/>
        <v>0</v>
      </c>
      <c r="E40" s="74"/>
      <c r="F40" s="73">
        <f t="shared" si="1"/>
        <v>0</v>
      </c>
    </row>
    <row r="41" spans="1:6" ht="12.75">
      <c r="A41" s="63">
        <v>36</v>
      </c>
      <c r="B41" t="s">
        <v>279</v>
      </c>
      <c r="C41" s="74">
        <f>SUM(C21:C40)</f>
        <v>137940</v>
      </c>
      <c r="D41" s="73">
        <f t="shared" si="2"/>
        <v>0.5671292013567685</v>
      </c>
      <c r="E41" s="74">
        <f>SUM(E21:E40)</f>
        <v>0</v>
      </c>
      <c r="F41" s="73">
        <f t="shared" si="1"/>
        <v>0</v>
      </c>
    </row>
    <row r="42" spans="1:6" ht="12.75">
      <c r="A42" s="63">
        <v>37</v>
      </c>
      <c r="B42" t="s">
        <v>280</v>
      </c>
      <c r="C42" s="74">
        <f>+C18-C41</f>
        <v>24285</v>
      </c>
      <c r="D42" s="73">
        <f t="shared" si="2"/>
        <v>0.09984582176996608</v>
      </c>
      <c r="E42" s="74">
        <f>+E18-E41</f>
        <v>1</v>
      </c>
      <c r="F42" s="73">
        <f t="shared" si="1"/>
        <v>1</v>
      </c>
    </row>
    <row r="43" spans="1:5" ht="12.75">
      <c r="A43" s="63">
        <v>38</v>
      </c>
      <c r="C43" s="74"/>
      <c r="E43" s="74"/>
    </row>
    <row r="44" spans="1:5" ht="12.75">
      <c r="A44" s="63">
        <v>39</v>
      </c>
      <c r="B44" t="s">
        <v>281</v>
      </c>
      <c r="C44" s="74">
        <f>+C41/D18</f>
        <v>206814.3411927878</v>
      </c>
      <c r="E44" s="74">
        <f>+E41/F18</f>
        <v>0</v>
      </c>
    </row>
    <row r="45" ht="12.75">
      <c r="A45" s="63">
        <v>40</v>
      </c>
    </row>
    <row r="46" ht="12.75">
      <c r="A46" s="63">
        <v>41</v>
      </c>
    </row>
    <row r="47" ht="12.75">
      <c r="A47" s="63">
        <v>42</v>
      </c>
    </row>
    <row r="48" ht="12.75">
      <c r="A48" s="63">
        <v>43</v>
      </c>
    </row>
    <row r="49" ht="12.75">
      <c r="A49" s="63">
        <v>44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7109375" style="0" customWidth="1"/>
    <col min="3" max="3" width="15.8515625" style="0" customWidth="1"/>
    <col min="4" max="15" width="7.421875" style="0" customWidth="1"/>
    <col min="16" max="16" width="8.7109375" style="0" customWidth="1"/>
    <col min="17" max="17" width="7.8515625" style="0" customWidth="1"/>
  </cols>
  <sheetData>
    <row r="1" ht="12.75">
      <c r="H1" s="69" t="s">
        <v>292</v>
      </c>
    </row>
    <row r="2" ht="12.75">
      <c r="H2" s="69" t="s">
        <v>133</v>
      </c>
    </row>
    <row r="3" spans="4:18" s="1" customFormat="1" ht="11.25">
      <c r="D3" s="12"/>
      <c r="E3" s="15"/>
      <c r="F3" s="15"/>
      <c r="G3" s="15"/>
      <c r="H3" s="70" t="s">
        <v>1</v>
      </c>
      <c r="I3" s="15"/>
      <c r="J3" s="15"/>
      <c r="K3" s="15"/>
      <c r="L3" s="15"/>
      <c r="M3" s="15"/>
      <c r="N3" s="15"/>
      <c r="O3" s="15"/>
      <c r="P3" s="15"/>
      <c r="R3" s="14"/>
    </row>
    <row r="4" spans="2:18" s="1" customFormat="1" ht="11.25">
      <c r="B4" s="7"/>
      <c r="D4" s="1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" t="s">
        <v>240</v>
      </c>
      <c r="R4" s="14"/>
    </row>
    <row r="5" spans="2:18" s="1" customFormat="1" ht="12.75" customHeight="1">
      <c r="B5" s="7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3" t="s">
        <v>14</v>
      </c>
      <c r="Q5" s="68" t="s">
        <v>246</v>
      </c>
      <c r="R5" s="14"/>
    </row>
    <row r="6" spans="2:18" s="1" customFormat="1" ht="12.75" customHeight="1">
      <c r="B6" s="7" t="s">
        <v>132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62"/>
      <c r="R6" s="14"/>
    </row>
    <row r="7" spans="2:18" s="1" customFormat="1" ht="12.75" customHeight="1">
      <c r="B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62"/>
      <c r="R7" s="14"/>
    </row>
    <row r="8" spans="1:18" s="1" customFormat="1" ht="11.25">
      <c r="A8" s="1">
        <v>1</v>
      </c>
      <c r="B8" s="1" t="s">
        <v>58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8">
        <f aca="true" t="shared" si="0" ref="P8:P34">SUM(D8:O8)</f>
        <v>0</v>
      </c>
      <c r="Q8" s="10" t="e">
        <f>P8/'Income Statement'!$P19</f>
        <v>#DIV/0!</v>
      </c>
      <c r="R8" s="14"/>
    </row>
    <row r="9" spans="1:18" s="1" customFormat="1" ht="11.25">
      <c r="A9" s="1">
        <v>2</v>
      </c>
      <c r="B9" s="1" t="s">
        <v>59</v>
      </c>
      <c r="D9" s="12"/>
      <c r="E9" s="12">
        <v>0</v>
      </c>
      <c r="F9" s="12"/>
      <c r="G9" s="12"/>
      <c r="H9" s="12"/>
      <c r="I9" s="12"/>
      <c r="J9" s="12"/>
      <c r="K9" s="12"/>
      <c r="L9" s="12">
        <v>0</v>
      </c>
      <c r="M9" s="12"/>
      <c r="N9" s="12"/>
      <c r="O9" s="12"/>
      <c r="P9" s="15">
        <f t="shared" si="0"/>
        <v>0</v>
      </c>
      <c r="Q9" s="46" t="e">
        <f>P9/'Income Statement'!$P19</f>
        <v>#DIV/0!</v>
      </c>
      <c r="R9" s="14"/>
    </row>
    <row r="10" spans="1:18" s="1" customFormat="1" ht="11.25">
      <c r="A10" s="1">
        <v>3</v>
      </c>
      <c r="B10" s="1" t="s">
        <v>60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5">
        <f t="shared" si="0"/>
        <v>0</v>
      </c>
      <c r="Q10" s="46" t="e">
        <f>P10/'Income Statement'!$P19</f>
        <v>#DIV/0!</v>
      </c>
      <c r="R10" s="14"/>
    </row>
    <row r="11" spans="1:18" s="1" customFormat="1" ht="11.25">
      <c r="A11" s="1">
        <v>4</v>
      </c>
      <c r="B11" s="1" t="s">
        <v>61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5">
        <f t="shared" si="0"/>
        <v>0</v>
      </c>
      <c r="Q11" s="46" t="e">
        <f>P11/'Income Statement'!$P19</f>
        <v>#DIV/0!</v>
      </c>
      <c r="R11" s="14"/>
    </row>
    <row r="12" spans="1:18" s="1" customFormat="1" ht="11.25">
      <c r="A12" s="1">
        <v>5</v>
      </c>
      <c r="B12" s="1" t="s">
        <v>62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5">
        <f t="shared" si="0"/>
        <v>0</v>
      </c>
      <c r="Q12" s="46" t="e">
        <f>P12/'Income Statement'!$P19</f>
        <v>#DIV/0!</v>
      </c>
      <c r="R12" s="14"/>
    </row>
    <row r="13" spans="1:18" s="1" customFormat="1" ht="11.25">
      <c r="A13" s="1">
        <v>6</v>
      </c>
      <c r="B13" s="1" t="s">
        <v>52</v>
      </c>
      <c r="D13" s="12" t="e">
        <f>(Assumptions!G35+Assumptions!G38)/12</f>
        <v>#DIV/0!</v>
      </c>
      <c r="E13" s="12" t="e">
        <f>(Assumptions!G35+Assumptions!G38)/12</f>
        <v>#DIV/0!</v>
      </c>
      <c r="F13" s="12" t="e">
        <f>(Assumptions!G35+Assumptions!G38)/12</f>
        <v>#DIV/0!</v>
      </c>
      <c r="G13" s="12" t="e">
        <f>(Assumptions!G35+Assumptions!G38)/12</f>
        <v>#DIV/0!</v>
      </c>
      <c r="H13" s="12" t="e">
        <f>(Assumptions!G35+Assumptions!G38)/12</f>
        <v>#DIV/0!</v>
      </c>
      <c r="I13" s="12" t="e">
        <f>(Assumptions!G35+Assumptions!G38)/12</f>
        <v>#DIV/0!</v>
      </c>
      <c r="J13" s="12" t="e">
        <f>(Assumptions!G35+Assumptions!G38)/12</f>
        <v>#DIV/0!</v>
      </c>
      <c r="K13" s="12" t="e">
        <f>(Assumptions!G35+Assumptions!G38)/12</f>
        <v>#DIV/0!</v>
      </c>
      <c r="L13" s="12" t="e">
        <f>(Assumptions!G35+Assumptions!G38)/12</f>
        <v>#DIV/0!</v>
      </c>
      <c r="M13" s="12" t="e">
        <f>(Assumptions!G35+Assumptions!G38)/12</f>
        <v>#DIV/0!</v>
      </c>
      <c r="N13" s="12" t="e">
        <f>(Assumptions!G35+Assumptions!G38)/12</f>
        <v>#DIV/0!</v>
      </c>
      <c r="O13" s="12" t="e">
        <f>(Assumptions!G35+Assumptions!G38)/12</f>
        <v>#DIV/0!</v>
      </c>
      <c r="P13" s="15" t="e">
        <f t="shared" si="0"/>
        <v>#DIV/0!</v>
      </c>
      <c r="Q13" s="46" t="e">
        <f>P13/'Income Statement'!$P19</f>
        <v>#DIV/0!</v>
      </c>
      <c r="R13" s="14"/>
    </row>
    <row r="14" spans="1:18" s="1" customFormat="1" ht="11.25">
      <c r="A14" s="1">
        <v>7</v>
      </c>
      <c r="B14" s="1" t="s">
        <v>53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5">
        <f t="shared" si="0"/>
        <v>0</v>
      </c>
      <c r="Q14" s="46" t="e">
        <f>P14/'Income Statement'!$P19</f>
        <v>#DIV/0!</v>
      </c>
      <c r="R14" s="14"/>
    </row>
    <row r="15" spans="1:18" s="1" customFormat="1" ht="11.25">
      <c r="A15" s="1">
        <v>8</v>
      </c>
      <c r="B15" s="1" t="s">
        <v>63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5">
        <f t="shared" si="0"/>
        <v>0</v>
      </c>
      <c r="Q15" s="46" t="e">
        <f>P15/'Income Statement'!$P19</f>
        <v>#DIV/0!</v>
      </c>
      <c r="R15" s="14"/>
    </row>
    <row r="16" spans="1:18" s="1" customFormat="1" ht="11.25">
      <c r="A16" s="1">
        <v>9</v>
      </c>
      <c r="B16" s="1" t="s">
        <v>64</v>
      </c>
      <c r="D16" s="12"/>
      <c r="E16" s="15"/>
      <c r="F16" s="15"/>
      <c r="G16" s="15"/>
      <c r="H16" s="15">
        <v>0</v>
      </c>
      <c r="I16" s="15"/>
      <c r="J16" s="15"/>
      <c r="K16" s="15"/>
      <c r="L16" s="15"/>
      <c r="M16" s="15">
        <v>0</v>
      </c>
      <c r="N16" s="15"/>
      <c r="O16" s="12"/>
      <c r="P16" s="15">
        <f t="shared" si="0"/>
        <v>0</v>
      </c>
      <c r="Q16" s="46" t="e">
        <f>P16/'Income Statement'!$P19</f>
        <v>#DIV/0!</v>
      </c>
      <c r="R16" s="14"/>
    </row>
    <row r="17" spans="1:18" s="1" customFormat="1" ht="11.25">
      <c r="A17" s="1">
        <v>10</v>
      </c>
      <c r="B17" s="1" t="s">
        <v>65</v>
      </c>
      <c r="D17" s="12"/>
      <c r="E17" s="15"/>
      <c r="F17" s="15">
        <v>0</v>
      </c>
      <c r="G17" s="15"/>
      <c r="H17" s="15"/>
      <c r="I17" s="15">
        <v>0</v>
      </c>
      <c r="J17" s="15"/>
      <c r="K17" s="15"/>
      <c r="L17" s="15">
        <v>0</v>
      </c>
      <c r="M17" s="15"/>
      <c r="N17" s="15"/>
      <c r="O17" s="12">
        <v>0</v>
      </c>
      <c r="P17" s="15">
        <f t="shared" si="0"/>
        <v>0</v>
      </c>
      <c r="Q17" s="46" t="e">
        <f>P17/'Income Statement'!$P19</f>
        <v>#DIV/0!</v>
      </c>
      <c r="R17" s="14"/>
    </row>
    <row r="18" spans="1:18" s="1" customFormat="1" ht="11.25">
      <c r="A18" s="1">
        <v>11</v>
      </c>
      <c r="B18" s="1" t="s">
        <v>66</v>
      </c>
      <c r="D18" s="13"/>
      <c r="E18" s="13"/>
      <c r="F18" s="13">
        <v>0</v>
      </c>
      <c r="G18" s="13"/>
      <c r="H18" s="13"/>
      <c r="I18" s="13">
        <v>0</v>
      </c>
      <c r="J18" s="13"/>
      <c r="K18" s="13"/>
      <c r="L18" s="13">
        <v>0</v>
      </c>
      <c r="M18" s="13"/>
      <c r="N18" s="13"/>
      <c r="O18" s="12">
        <v>0</v>
      </c>
      <c r="P18" s="15">
        <f t="shared" si="0"/>
        <v>0</v>
      </c>
      <c r="Q18" s="46" t="e">
        <f>P18/'Income Statement'!$P19</f>
        <v>#DIV/0!</v>
      </c>
      <c r="R18" s="14"/>
    </row>
    <row r="19" spans="1:18" s="1" customFormat="1" ht="11.25">
      <c r="A19" s="1">
        <v>12</v>
      </c>
      <c r="B19" s="1" t="s">
        <v>67</v>
      </c>
      <c r="D19" s="12"/>
      <c r="E19" s="15"/>
      <c r="F19" s="15"/>
      <c r="G19" s="15"/>
      <c r="H19" s="15"/>
      <c r="I19" s="15">
        <v>0</v>
      </c>
      <c r="J19" s="15"/>
      <c r="K19" s="15"/>
      <c r="L19" s="15"/>
      <c r="M19" s="15"/>
      <c r="N19" s="15"/>
      <c r="O19" s="12">
        <v>0</v>
      </c>
      <c r="P19" s="15">
        <f t="shared" si="0"/>
        <v>0</v>
      </c>
      <c r="Q19" s="46" t="e">
        <f>P19/'Income Statement'!$P19</f>
        <v>#DIV/0!</v>
      </c>
      <c r="R19" s="14"/>
    </row>
    <row r="20" spans="1:18" s="1" customFormat="1" ht="11.25">
      <c r="A20" s="1">
        <v>13</v>
      </c>
      <c r="B20" s="1" t="s">
        <v>245</v>
      </c>
      <c r="D20" s="12"/>
      <c r="E20" s="15"/>
      <c r="F20" s="15"/>
      <c r="G20" s="15">
        <v>0</v>
      </c>
      <c r="H20" s="15"/>
      <c r="I20" s="15"/>
      <c r="J20" s="15"/>
      <c r="K20" s="15">
        <v>0</v>
      </c>
      <c r="L20" s="15"/>
      <c r="M20" s="15"/>
      <c r="N20" s="15"/>
      <c r="O20" s="12">
        <v>0</v>
      </c>
      <c r="P20" s="15">
        <f t="shared" si="0"/>
        <v>0</v>
      </c>
      <c r="Q20" s="46" t="e">
        <f>P20/'Income Statement'!$P19</f>
        <v>#DIV/0!</v>
      </c>
      <c r="R20" s="14"/>
    </row>
    <row r="21" spans="1:18" s="1" customFormat="1" ht="11.25">
      <c r="A21" s="1">
        <v>14</v>
      </c>
      <c r="B21" s="1" t="s">
        <v>68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5">
        <f>SUM(D21:O21)</f>
        <v>0</v>
      </c>
      <c r="Q21" s="46" t="e">
        <f>P21/'Income Statement'!$P19</f>
        <v>#DIV/0!</v>
      </c>
      <c r="R21" s="14"/>
    </row>
    <row r="22" spans="1:18" s="1" customFormat="1" ht="11.25">
      <c r="A22" s="1">
        <v>15</v>
      </c>
      <c r="B22" s="1" t="s">
        <v>69</v>
      </c>
      <c r="D22" s="12"/>
      <c r="E22" s="12"/>
      <c r="F22" s="12"/>
      <c r="G22" s="12">
        <v>0</v>
      </c>
      <c r="H22" s="12"/>
      <c r="I22" s="12"/>
      <c r="J22" s="12"/>
      <c r="K22" s="12"/>
      <c r="L22" s="12"/>
      <c r="M22" s="12"/>
      <c r="N22" s="12"/>
      <c r="O22" s="12">
        <v>0</v>
      </c>
      <c r="P22" s="15">
        <f t="shared" si="0"/>
        <v>0</v>
      </c>
      <c r="Q22" s="46" t="e">
        <f>P22/'Income Statement'!$P19</f>
        <v>#DIV/0!</v>
      </c>
      <c r="R22" s="14"/>
    </row>
    <row r="23" spans="1:18" s="1" customFormat="1" ht="11.25">
      <c r="A23" s="1">
        <v>16</v>
      </c>
      <c r="B23" s="1" t="s">
        <v>70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5">
        <f t="shared" si="0"/>
        <v>0</v>
      </c>
      <c r="Q23" s="46" t="e">
        <f>P23/'Income Statement'!$P19</f>
        <v>#DIV/0!</v>
      </c>
      <c r="R23" s="14"/>
    </row>
    <row r="24" spans="1:18" s="1" customFormat="1" ht="11.25">
      <c r="A24" s="1">
        <v>17</v>
      </c>
      <c r="B24" s="1" t="s">
        <v>129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5">
        <f t="shared" si="0"/>
        <v>0</v>
      </c>
      <c r="Q24" s="46" t="e">
        <f>P24/'Income Statement'!$P19</f>
        <v>#DIV/0!</v>
      </c>
      <c r="R24" s="14"/>
    </row>
    <row r="25" spans="1:18" s="1" customFormat="1" ht="11.25">
      <c r="A25" s="1">
        <v>18</v>
      </c>
      <c r="B25" s="1" t="s">
        <v>71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5">
        <f t="shared" si="0"/>
        <v>0</v>
      </c>
      <c r="Q25" s="46" t="e">
        <f>P25/'Income Statement'!$P19</f>
        <v>#DIV/0!</v>
      </c>
      <c r="R25" s="14"/>
    </row>
    <row r="26" spans="1:18" s="1" customFormat="1" ht="11.25">
      <c r="A26" s="1">
        <v>19</v>
      </c>
      <c r="B26" s="1" t="s">
        <v>72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5">
        <f t="shared" si="0"/>
        <v>0</v>
      </c>
      <c r="Q26" s="46" t="e">
        <f>P26/'Income Statement'!$P19</f>
        <v>#DIV/0!</v>
      </c>
      <c r="R26" s="14"/>
    </row>
    <row r="27" spans="1:18" s="1" customFormat="1" ht="11.25">
      <c r="A27" s="1">
        <v>20</v>
      </c>
      <c r="B27" s="1" t="s">
        <v>73</v>
      </c>
      <c r="D27" s="13"/>
      <c r="E27" s="13"/>
      <c r="F27" s="13">
        <v>0</v>
      </c>
      <c r="G27" s="13"/>
      <c r="H27" s="13"/>
      <c r="I27" s="13">
        <v>0</v>
      </c>
      <c r="J27" s="13"/>
      <c r="K27" s="13"/>
      <c r="L27" s="13">
        <v>0</v>
      </c>
      <c r="M27" s="13"/>
      <c r="N27" s="13"/>
      <c r="O27" s="13">
        <v>0</v>
      </c>
      <c r="P27" s="15">
        <f t="shared" si="0"/>
        <v>0</v>
      </c>
      <c r="Q27" s="46" t="e">
        <f>P27/'Income Statement'!$P19</f>
        <v>#DIV/0!</v>
      </c>
      <c r="R27" s="14"/>
    </row>
    <row r="28" spans="1:18" s="1" customFormat="1" ht="11.25">
      <c r="A28" s="1">
        <v>21</v>
      </c>
      <c r="B28" s="1" t="s">
        <v>74</v>
      </c>
      <c r="D28" s="13"/>
      <c r="E28" s="13"/>
      <c r="F28" s="13">
        <v>0</v>
      </c>
      <c r="G28" s="13"/>
      <c r="H28" s="13"/>
      <c r="I28" s="13">
        <v>0</v>
      </c>
      <c r="J28" s="13"/>
      <c r="K28" s="13"/>
      <c r="L28" s="13">
        <v>0</v>
      </c>
      <c r="M28" s="13"/>
      <c r="N28" s="13"/>
      <c r="O28" s="13">
        <v>0</v>
      </c>
      <c r="P28" s="15">
        <f t="shared" si="0"/>
        <v>0</v>
      </c>
      <c r="Q28" s="46" t="e">
        <f>P28/'Income Statement'!$P19</f>
        <v>#DIV/0!</v>
      </c>
      <c r="R28" s="14"/>
    </row>
    <row r="29" spans="1:18" s="1" customFormat="1" ht="11.25">
      <c r="A29" s="1">
        <v>22</v>
      </c>
      <c r="B29" s="1" t="s">
        <v>75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5">
        <f t="shared" si="0"/>
        <v>0</v>
      </c>
      <c r="Q29" s="46" t="e">
        <f>P29/'Income Statement'!$P19</f>
        <v>#DIV/0!</v>
      </c>
      <c r="R29" s="14"/>
    </row>
    <row r="30" spans="1:18" s="1" customFormat="1" ht="11.25">
      <c r="A30" s="1">
        <v>23</v>
      </c>
      <c r="B30" s="1" t="s">
        <v>76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>
        <f t="shared" si="0"/>
        <v>0</v>
      </c>
      <c r="Q30" s="46" t="e">
        <f>P30/'Income Statement'!$P19</f>
        <v>#DIV/0!</v>
      </c>
      <c r="R30" s="14"/>
    </row>
    <row r="31" spans="1:18" s="1" customFormat="1" ht="11.25">
      <c r="A31" s="1">
        <v>24</v>
      </c>
      <c r="B31" s="1" t="s">
        <v>35</v>
      </c>
      <c r="D31" s="13">
        <f>+(D29+D30)*Assumptions!G27</f>
        <v>0</v>
      </c>
      <c r="E31" s="13">
        <f>+(E29+E30)*Assumptions!G27</f>
        <v>0</v>
      </c>
      <c r="F31" s="13">
        <f>+(F29+F30)*Assumptions!G27</f>
        <v>0</v>
      </c>
      <c r="G31" s="13">
        <f>+(G29+G30)*Assumptions!G27</f>
        <v>0</v>
      </c>
      <c r="H31" s="13">
        <f>+(H29+H30)*Assumptions!G27</f>
        <v>0</v>
      </c>
      <c r="I31" s="13">
        <f>+(I29+I30)*Assumptions!G27</f>
        <v>0</v>
      </c>
      <c r="J31" s="13">
        <f>+(J29+J30)*Assumptions!G27</f>
        <v>0</v>
      </c>
      <c r="K31" s="13">
        <f>+(K29+K30)*Assumptions!G27</f>
        <v>0</v>
      </c>
      <c r="L31" s="13">
        <f>+(L29+L30)*Assumptions!G27</f>
        <v>0</v>
      </c>
      <c r="M31" s="13">
        <f>+(M29+M30)*Assumptions!G27</f>
        <v>0</v>
      </c>
      <c r="N31" s="13">
        <f>+(N29+N30)*Assumptions!G27</f>
        <v>0</v>
      </c>
      <c r="O31" s="13">
        <f>+(O29+O30)*Assumptions!G27</f>
        <v>0</v>
      </c>
      <c r="P31" s="15">
        <f t="shared" si="0"/>
        <v>0</v>
      </c>
      <c r="Q31" s="46" t="e">
        <f>P31/'Income Statement'!$P19</f>
        <v>#DIV/0!</v>
      </c>
      <c r="R31" s="14"/>
    </row>
    <row r="32" spans="1:18" s="1" customFormat="1" ht="11.25">
      <c r="A32" s="1">
        <v>25</v>
      </c>
      <c r="B32" s="1" t="s">
        <v>36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5">
        <f t="shared" si="0"/>
        <v>0</v>
      </c>
      <c r="Q32" s="46" t="e">
        <f>P32/'Income Statement'!$P19</f>
        <v>#DIV/0!</v>
      </c>
      <c r="R32" s="14"/>
    </row>
    <row r="33" spans="1:18" s="1" customFormat="1" ht="11.25">
      <c r="A33" s="1">
        <v>26</v>
      </c>
      <c r="B33" s="1" t="s">
        <v>77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5">
        <f t="shared" si="0"/>
        <v>0</v>
      </c>
      <c r="Q33" s="46" t="e">
        <f>P33/'Income Statement'!$P19</f>
        <v>#DIV/0!</v>
      </c>
      <c r="R33" s="14"/>
    </row>
    <row r="34" spans="1:18" s="1" customFormat="1" ht="11.25">
      <c r="A34" s="1">
        <v>27</v>
      </c>
      <c r="B34" s="1" t="s">
        <v>78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5">
        <f t="shared" si="0"/>
        <v>0</v>
      </c>
      <c r="Q34" s="46" t="e">
        <f>P34/'Income Statement'!$P19</f>
        <v>#DIV/0!</v>
      </c>
      <c r="R34" s="14"/>
    </row>
    <row r="35" spans="1:18" s="1" customFormat="1" ht="12" thickBot="1">
      <c r="A35" s="1">
        <v>28</v>
      </c>
      <c r="B35" s="7" t="s">
        <v>79</v>
      </c>
      <c r="D35" s="71" t="e">
        <f aca="true" t="shared" si="1" ref="D35:P35">SUM(D8:D34)</f>
        <v>#DIV/0!</v>
      </c>
      <c r="E35" s="71" t="e">
        <f t="shared" si="1"/>
        <v>#DIV/0!</v>
      </c>
      <c r="F35" s="71" t="e">
        <f t="shared" si="1"/>
        <v>#DIV/0!</v>
      </c>
      <c r="G35" s="71" t="e">
        <f t="shared" si="1"/>
        <v>#DIV/0!</v>
      </c>
      <c r="H35" s="71" t="e">
        <f t="shared" si="1"/>
        <v>#DIV/0!</v>
      </c>
      <c r="I35" s="71" t="e">
        <f t="shared" si="1"/>
        <v>#DIV/0!</v>
      </c>
      <c r="J35" s="71" t="e">
        <f t="shared" si="1"/>
        <v>#DIV/0!</v>
      </c>
      <c r="K35" s="71" t="e">
        <f t="shared" si="1"/>
        <v>#DIV/0!</v>
      </c>
      <c r="L35" s="71" t="e">
        <f t="shared" si="1"/>
        <v>#DIV/0!</v>
      </c>
      <c r="M35" s="71" t="e">
        <f t="shared" si="1"/>
        <v>#DIV/0!</v>
      </c>
      <c r="N35" s="71" t="e">
        <f t="shared" si="1"/>
        <v>#DIV/0!</v>
      </c>
      <c r="O35" s="71" t="e">
        <f t="shared" si="1"/>
        <v>#DIV/0!</v>
      </c>
      <c r="P35" s="71" t="e">
        <f t="shared" si="1"/>
        <v>#DIV/0!</v>
      </c>
      <c r="Q35" s="72" t="e">
        <f>P35/'Income Statement'!P19</f>
        <v>#DIV/0!</v>
      </c>
      <c r="R35" s="32"/>
    </row>
    <row r="36" spans="2:18" s="1" customFormat="1" ht="12" thickTop="1">
      <c r="B36" s="3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R36" s="14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7.00390625" style="0" customWidth="1"/>
    <col min="4" max="4" width="6.7109375" style="0" customWidth="1"/>
    <col min="5" max="5" width="9.8515625" style="0" bestFit="1" customWidth="1"/>
    <col min="7" max="7" width="11.28125" style="0" customWidth="1"/>
  </cols>
  <sheetData>
    <row r="1" spans="2:18" s="1" customFormat="1" ht="11.25">
      <c r="B1" s="7" t="s">
        <v>80</v>
      </c>
      <c r="R1" s="14"/>
    </row>
    <row r="2" spans="1:18" s="1" customFormat="1" ht="11.25">
      <c r="A2" s="1">
        <v>1</v>
      </c>
      <c r="B2" s="1" t="s">
        <v>81</v>
      </c>
      <c r="G2" s="1">
        <v>60</v>
      </c>
      <c r="R2" s="14"/>
    </row>
    <row r="3" spans="1:18" s="1" customFormat="1" ht="11.25">
      <c r="A3" s="1">
        <v>2</v>
      </c>
      <c r="B3" s="1" t="s">
        <v>82</v>
      </c>
      <c r="G3" s="1">
        <v>52</v>
      </c>
      <c r="R3" s="14"/>
    </row>
    <row r="4" spans="3:18" s="1" customFormat="1" ht="11.25">
      <c r="C4" s="36" t="s">
        <v>84</v>
      </c>
      <c r="D4" s="36" t="s">
        <v>85</v>
      </c>
      <c r="E4" s="36" t="s">
        <v>86</v>
      </c>
      <c r="F4" s="36" t="s">
        <v>87</v>
      </c>
      <c r="G4" s="36" t="s">
        <v>86</v>
      </c>
      <c r="H4" s="36" t="s">
        <v>84</v>
      </c>
      <c r="I4" s="36" t="s">
        <v>84</v>
      </c>
      <c r="J4" s="36" t="s">
        <v>87</v>
      </c>
      <c r="K4" s="36" t="s">
        <v>88</v>
      </c>
      <c r="L4" s="36" t="s">
        <v>89</v>
      </c>
      <c r="M4" s="36" t="s">
        <v>90</v>
      </c>
      <c r="N4" s="36" t="s">
        <v>91</v>
      </c>
      <c r="R4" s="14"/>
    </row>
    <row r="5" spans="1:18" s="1" customFormat="1" ht="11.25">
      <c r="A5" s="1">
        <v>3</v>
      </c>
      <c r="B5" s="1" t="s">
        <v>83</v>
      </c>
      <c r="C5" s="2">
        <v>4</v>
      </c>
      <c r="D5" s="2">
        <v>4</v>
      </c>
      <c r="E5" s="2">
        <v>5</v>
      </c>
      <c r="F5" s="2">
        <v>4</v>
      </c>
      <c r="G5" s="2">
        <v>5</v>
      </c>
      <c r="H5" s="2">
        <v>4</v>
      </c>
      <c r="I5" s="2">
        <v>4</v>
      </c>
      <c r="J5" s="2">
        <v>5</v>
      </c>
      <c r="K5" s="2">
        <v>4</v>
      </c>
      <c r="L5" s="2">
        <v>4</v>
      </c>
      <c r="M5" s="2">
        <v>5</v>
      </c>
      <c r="N5" s="2">
        <v>4</v>
      </c>
      <c r="R5" s="14"/>
    </row>
    <row r="6" spans="1:18" s="1" customFormat="1" ht="11.25">
      <c r="A6" s="1">
        <v>4</v>
      </c>
      <c r="B6" s="1" t="s">
        <v>114</v>
      </c>
      <c r="C6" s="60">
        <v>0.9</v>
      </c>
      <c r="D6" s="60">
        <v>0.9</v>
      </c>
      <c r="E6" s="60">
        <v>0.9</v>
      </c>
      <c r="F6" s="60">
        <v>0.9</v>
      </c>
      <c r="G6" s="60">
        <v>0.8</v>
      </c>
      <c r="H6" s="60">
        <v>0.65</v>
      </c>
      <c r="I6" s="60">
        <v>0.65</v>
      </c>
      <c r="J6" s="60">
        <v>0.75</v>
      </c>
      <c r="K6" s="60">
        <v>0.9</v>
      </c>
      <c r="L6" s="60">
        <v>0.9</v>
      </c>
      <c r="M6" s="60">
        <v>0.9</v>
      </c>
      <c r="N6" s="60">
        <v>0.9</v>
      </c>
      <c r="R6" s="14"/>
    </row>
    <row r="7" s="1" customFormat="1" ht="11.25">
      <c r="R7" s="14"/>
    </row>
    <row r="8" spans="7:18" s="1" customFormat="1" ht="11.25">
      <c r="G8" s="36" t="s">
        <v>92</v>
      </c>
      <c r="H8" s="36" t="s">
        <v>93</v>
      </c>
      <c r="I8" s="36" t="s">
        <v>94</v>
      </c>
      <c r="R8" s="14"/>
    </row>
    <row r="9" spans="1:18" s="1" customFormat="1" ht="11.25">
      <c r="A9" s="1">
        <v>5</v>
      </c>
      <c r="B9" s="1" t="s">
        <v>95</v>
      </c>
      <c r="F9" s="1" t="s">
        <v>96</v>
      </c>
      <c r="G9" s="27">
        <v>0</v>
      </c>
      <c r="H9" s="38">
        <v>0</v>
      </c>
      <c r="I9" s="37">
        <f aca="true" t="shared" si="0" ref="I9:I15">G9*H9</f>
        <v>0</v>
      </c>
      <c r="R9" s="14"/>
    </row>
    <row r="10" spans="1:18" s="1" customFormat="1" ht="11.25">
      <c r="A10" s="1">
        <v>6</v>
      </c>
      <c r="B10" s="1" t="s">
        <v>97</v>
      </c>
      <c r="F10" s="1" t="s">
        <v>96</v>
      </c>
      <c r="G10" s="27">
        <v>0</v>
      </c>
      <c r="H10" s="38">
        <v>0</v>
      </c>
      <c r="I10" s="37">
        <f t="shared" si="0"/>
        <v>0</v>
      </c>
      <c r="R10" s="14"/>
    </row>
    <row r="11" spans="1:18" s="1" customFormat="1" ht="11.25">
      <c r="A11" s="1">
        <v>7</v>
      </c>
      <c r="F11" s="1" t="s">
        <v>98</v>
      </c>
      <c r="G11" s="27">
        <v>0</v>
      </c>
      <c r="H11" s="38">
        <v>0</v>
      </c>
      <c r="I11" s="39">
        <f t="shared" si="0"/>
        <v>0</v>
      </c>
      <c r="R11" s="14"/>
    </row>
    <row r="12" spans="1:18" s="1" customFormat="1" ht="11.25">
      <c r="A12" s="1">
        <v>8</v>
      </c>
      <c r="B12" s="1" t="s">
        <v>99</v>
      </c>
      <c r="F12" s="1" t="s">
        <v>96</v>
      </c>
      <c r="G12" s="27">
        <v>0</v>
      </c>
      <c r="H12" s="38">
        <v>0</v>
      </c>
      <c r="I12" s="37">
        <f t="shared" si="0"/>
        <v>0</v>
      </c>
      <c r="R12" s="14"/>
    </row>
    <row r="13" spans="1:18" s="1" customFormat="1" ht="11.25">
      <c r="A13" s="1">
        <v>9</v>
      </c>
      <c r="F13" s="1" t="s">
        <v>98</v>
      </c>
      <c r="G13" s="27">
        <v>0</v>
      </c>
      <c r="H13" s="38">
        <v>0</v>
      </c>
      <c r="I13" s="37">
        <f t="shared" si="0"/>
        <v>0</v>
      </c>
      <c r="R13" s="14"/>
    </row>
    <row r="14" spans="1:18" s="1" customFormat="1" ht="11.25">
      <c r="A14" s="1">
        <v>10</v>
      </c>
      <c r="B14" s="1" t="s">
        <v>100</v>
      </c>
      <c r="F14" s="1" t="s">
        <v>96</v>
      </c>
      <c r="G14" s="27">
        <v>0</v>
      </c>
      <c r="H14" s="38">
        <v>0</v>
      </c>
      <c r="I14" s="37">
        <f t="shared" si="0"/>
        <v>0</v>
      </c>
      <c r="R14" s="14"/>
    </row>
    <row r="15" spans="1:18" s="1" customFormat="1" ht="11.25">
      <c r="A15" s="1">
        <v>11</v>
      </c>
      <c r="F15" s="1" t="s">
        <v>98</v>
      </c>
      <c r="G15" s="27">
        <v>0</v>
      </c>
      <c r="H15" s="38">
        <v>0</v>
      </c>
      <c r="I15" s="37">
        <f t="shared" si="0"/>
        <v>0</v>
      </c>
      <c r="R15" s="14"/>
    </row>
    <row r="16" spans="1:18" s="1" customFormat="1" ht="11.25">
      <c r="A16" s="1">
        <v>12</v>
      </c>
      <c r="B16" s="1" t="s">
        <v>101</v>
      </c>
      <c r="H16" s="38"/>
      <c r="I16" s="27">
        <f>SUM(I9:I15)</f>
        <v>0</v>
      </c>
      <c r="R16" s="14"/>
    </row>
    <row r="17" spans="7:18" s="1" customFormat="1" ht="11.25">
      <c r="G17" s="37"/>
      <c r="H17" s="38"/>
      <c r="I17" s="37"/>
      <c r="R17" s="14"/>
    </row>
    <row r="18" spans="7:18" s="1" customFormat="1" ht="11.25">
      <c r="G18" s="40" t="s">
        <v>102</v>
      </c>
      <c r="H18" s="36" t="s">
        <v>103</v>
      </c>
      <c r="I18" s="41" t="s">
        <v>104</v>
      </c>
      <c r="J18" s="36" t="s">
        <v>105</v>
      </c>
      <c r="R18" s="14"/>
    </row>
    <row r="19" spans="1:18" s="1" customFormat="1" ht="11.25">
      <c r="A19" s="1">
        <v>13</v>
      </c>
      <c r="B19" s="1" t="s">
        <v>106</v>
      </c>
      <c r="F19" s="1" t="s">
        <v>96</v>
      </c>
      <c r="G19" s="61">
        <v>0</v>
      </c>
      <c r="H19" s="38">
        <v>0</v>
      </c>
      <c r="I19" s="1">
        <v>0</v>
      </c>
      <c r="J19" s="42">
        <f>G19*H19*I19</f>
        <v>0</v>
      </c>
      <c r="R19" s="14"/>
    </row>
    <row r="20" spans="1:18" s="1" customFormat="1" ht="11.25">
      <c r="A20" s="1">
        <v>14</v>
      </c>
      <c r="B20" s="1" t="s">
        <v>107</v>
      </c>
      <c r="F20" s="1" t="s">
        <v>96</v>
      </c>
      <c r="G20" s="61">
        <v>0</v>
      </c>
      <c r="H20" s="38">
        <v>0</v>
      </c>
      <c r="I20" s="1">
        <v>0</v>
      </c>
      <c r="J20" s="43">
        <f>G20*H20*I20</f>
        <v>0</v>
      </c>
      <c r="R20" s="14"/>
    </row>
    <row r="21" spans="1:18" s="1" customFormat="1" ht="11.25">
      <c r="A21" s="1">
        <v>15</v>
      </c>
      <c r="B21" s="1" t="s">
        <v>108</v>
      </c>
      <c r="F21" s="1" t="s">
        <v>96</v>
      </c>
      <c r="G21" s="61">
        <v>0</v>
      </c>
      <c r="H21" s="38">
        <v>0</v>
      </c>
      <c r="I21" s="1">
        <v>0</v>
      </c>
      <c r="J21" s="43">
        <f>G21*H21*I21</f>
        <v>0</v>
      </c>
      <c r="R21" s="14"/>
    </row>
    <row r="22" spans="1:18" s="1" customFormat="1" ht="11.25">
      <c r="A22" s="1">
        <v>16</v>
      </c>
      <c r="B22" s="1" t="s">
        <v>109</v>
      </c>
      <c r="F22" s="1" t="s">
        <v>96</v>
      </c>
      <c r="G22" s="61">
        <v>0</v>
      </c>
      <c r="H22" s="38">
        <v>0</v>
      </c>
      <c r="I22" s="1">
        <v>0</v>
      </c>
      <c r="J22" s="43">
        <f>G22*H22*I22</f>
        <v>0</v>
      </c>
      <c r="R22" s="14"/>
    </row>
    <row r="23" spans="6:18" s="1" customFormat="1" ht="11.25">
      <c r="F23" s="1" t="s">
        <v>96</v>
      </c>
      <c r="G23" s="61">
        <v>0</v>
      </c>
      <c r="H23" s="38">
        <v>0</v>
      </c>
      <c r="I23" s="1">
        <v>0</v>
      </c>
      <c r="J23" s="43">
        <f>G23*H23*I23</f>
        <v>0</v>
      </c>
      <c r="R23" s="14"/>
    </row>
    <row r="24" spans="7:18" s="1" customFormat="1" ht="11.25">
      <c r="G24" s="10"/>
      <c r="R24" s="14"/>
    </row>
    <row r="25" spans="1:18" s="1" customFormat="1" ht="11.25">
      <c r="A25" s="1">
        <v>17</v>
      </c>
      <c r="B25" s="1" t="s">
        <v>110</v>
      </c>
      <c r="G25" s="14"/>
      <c r="H25" s="1" t="s">
        <v>116</v>
      </c>
      <c r="R25" s="14"/>
    </row>
    <row r="26" spans="1:18" s="1" customFormat="1" ht="11.25">
      <c r="A26" s="1">
        <v>18</v>
      </c>
      <c r="B26" s="1" t="s">
        <v>66</v>
      </c>
      <c r="G26" s="44">
        <v>0</v>
      </c>
      <c r="H26" s="1" t="s">
        <v>242</v>
      </c>
      <c r="R26" s="14"/>
    </row>
    <row r="27" spans="1:18" s="1" customFormat="1" ht="11.25">
      <c r="A27" s="1">
        <v>19</v>
      </c>
      <c r="B27" s="1" t="s">
        <v>35</v>
      </c>
      <c r="G27" s="45">
        <v>0.1</v>
      </c>
      <c r="H27" s="1" t="s">
        <v>111</v>
      </c>
      <c r="R27" s="14"/>
    </row>
    <row r="28" spans="1:18" s="1" customFormat="1" ht="11.25">
      <c r="A28" s="1">
        <v>20</v>
      </c>
      <c r="B28" s="1" t="s">
        <v>115</v>
      </c>
      <c r="G28" s="44">
        <v>0</v>
      </c>
      <c r="H28" s="1" t="s">
        <v>117</v>
      </c>
      <c r="R28" s="14"/>
    </row>
    <row r="29" spans="1:18" s="1" customFormat="1" ht="11.25">
      <c r="A29" s="1">
        <v>21</v>
      </c>
      <c r="B29" s="1" t="s">
        <v>112</v>
      </c>
      <c r="D29" s="46"/>
      <c r="E29" s="47"/>
      <c r="G29" s="61">
        <v>0</v>
      </c>
      <c r="H29" s="1" t="s">
        <v>117</v>
      </c>
      <c r="R29" s="14"/>
    </row>
    <row r="30" spans="1:18" s="1" customFormat="1" ht="11.25">
      <c r="A30" s="1">
        <v>22</v>
      </c>
      <c r="B30" s="1" t="s">
        <v>36</v>
      </c>
      <c r="D30" s="46"/>
      <c r="E30" s="47"/>
      <c r="G30" s="61">
        <v>0</v>
      </c>
      <c r="H30" s="1" t="s">
        <v>118</v>
      </c>
      <c r="R30" s="14"/>
    </row>
    <row r="31" spans="1:18" s="1" customFormat="1" ht="11.25">
      <c r="A31" s="1">
        <v>23</v>
      </c>
      <c r="B31" s="1" t="s">
        <v>119</v>
      </c>
      <c r="D31" s="46"/>
      <c r="G31" s="12">
        <v>9</v>
      </c>
      <c r="H31" s="1" t="s">
        <v>120</v>
      </c>
      <c r="R31" s="14"/>
    </row>
    <row r="32" s="1" customFormat="1" ht="11.25">
      <c r="B32" s="1" t="s">
        <v>121</v>
      </c>
    </row>
    <row r="33" spans="3:7" s="1" customFormat="1" ht="11.25">
      <c r="C33" s="4" t="s">
        <v>122</v>
      </c>
      <c r="E33" s="4" t="s">
        <v>123</v>
      </c>
      <c r="F33" s="3" t="s">
        <v>124</v>
      </c>
      <c r="G33" s="4" t="s">
        <v>52</v>
      </c>
    </row>
    <row r="34" spans="3:6" s="1" customFormat="1" ht="11.25">
      <c r="C34" s="1" t="s">
        <v>125</v>
      </c>
      <c r="F34" s="2"/>
    </row>
    <row r="35" spans="1:8" s="1" customFormat="1" ht="11.25">
      <c r="A35" s="1">
        <v>24</v>
      </c>
      <c r="C35" s="1" t="s">
        <v>126</v>
      </c>
      <c r="E35" s="67">
        <v>0</v>
      </c>
      <c r="F35" s="66">
        <v>0</v>
      </c>
      <c r="G35" s="61" t="e">
        <f>+E35/F35</f>
        <v>#DIV/0!</v>
      </c>
      <c r="H35" s="1" t="s">
        <v>116</v>
      </c>
    </row>
    <row r="36" s="1" customFormat="1" ht="11.25">
      <c r="F36" s="2"/>
    </row>
    <row r="37" spans="3:6" s="1" customFormat="1" ht="11.25">
      <c r="C37" s="1" t="s">
        <v>127</v>
      </c>
      <c r="F37" s="2"/>
    </row>
    <row r="38" spans="1:8" s="1" customFormat="1" ht="11.25">
      <c r="A38" s="1">
        <v>25</v>
      </c>
      <c r="C38" s="1" t="s">
        <v>128</v>
      </c>
      <c r="E38" s="67">
        <v>0</v>
      </c>
      <c r="F38" s="66">
        <v>0</v>
      </c>
      <c r="G38" s="61" t="e">
        <f>+E38/F38</f>
        <v>#DIV/0!</v>
      </c>
      <c r="H38" s="1" t="s">
        <v>116</v>
      </c>
    </row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B1">
      <selection activeCell="A1" sqref="A1:M1"/>
    </sheetView>
  </sheetViews>
  <sheetFormatPr defaultColWidth="9.140625" defaultRowHeight="12.75"/>
  <cols>
    <col min="1" max="1" width="4.140625" style="1" customWidth="1"/>
    <col min="2" max="2" width="1.28515625" style="1" customWidth="1"/>
    <col min="3" max="3" width="8.140625" style="1" customWidth="1"/>
    <col min="4" max="4" width="1.28515625" style="1" customWidth="1"/>
    <col min="5" max="5" width="7.8515625" style="1" customWidth="1"/>
    <col min="6" max="6" width="1.28515625" style="1" customWidth="1"/>
    <col min="7" max="7" width="10.57421875" style="2" customWidth="1"/>
    <col min="8" max="8" width="7.7109375" style="1" customWidth="1"/>
    <col min="9" max="16384" width="9.140625" style="1" customWidth="1"/>
  </cols>
  <sheetData>
    <row r="1" spans="1:13" ht="11.25">
      <c r="A1" s="76" t="s">
        <v>291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1.25">
      <c r="A2" s="76" t="s">
        <v>134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1.25">
      <c r="A3" s="2"/>
      <c r="B3" s="2"/>
      <c r="C3" s="2"/>
      <c r="D3" s="2"/>
      <c r="E3" s="2"/>
      <c r="F3" s="2"/>
      <c r="H3" s="2"/>
      <c r="I3" s="2"/>
      <c r="J3" s="2"/>
      <c r="K3" s="2"/>
      <c r="L3" s="2"/>
      <c r="M3" s="2"/>
    </row>
    <row r="4" ht="11.25">
      <c r="G4" s="2" t="s">
        <v>164</v>
      </c>
    </row>
    <row r="5" spans="3:7" ht="11.25">
      <c r="C5" s="2"/>
      <c r="D5" s="2"/>
      <c r="E5" s="2" t="s">
        <v>139</v>
      </c>
      <c r="G5" s="2" t="s">
        <v>165</v>
      </c>
    </row>
    <row r="6" spans="1:7" ht="11.25">
      <c r="A6" s="3" t="s">
        <v>136</v>
      </c>
      <c r="B6" s="3"/>
      <c r="C6" s="3" t="s">
        <v>137</v>
      </c>
      <c r="D6" s="3"/>
      <c r="E6" s="3" t="s">
        <v>138</v>
      </c>
      <c r="F6" s="64"/>
      <c r="G6" s="3" t="s">
        <v>163</v>
      </c>
    </row>
    <row r="7" spans="1:11" ht="11.25">
      <c r="A7" s="3"/>
      <c r="B7" s="3"/>
      <c r="C7" s="3"/>
      <c r="D7" s="3"/>
      <c r="E7" s="3"/>
      <c r="F7" s="64"/>
      <c r="G7" s="3"/>
      <c r="K7" s="64" t="s">
        <v>135</v>
      </c>
    </row>
    <row r="8" spans="1:5" ht="11.25">
      <c r="A8" s="2"/>
      <c r="C8" s="2"/>
      <c r="D8" s="2"/>
      <c r="E8" s="2"/>
    </row>
    <row r="9" spans="1:8" ht="11.25">
      <c r="A9" s="2">
        <v>1</v>
      </c>
      <c r="C9" s="2" t="s">
        <v>140</v>
      </c>
      <c r="D9" s="2"/>
      <c r="E9" s="2"/>
      <c r="G9" s="2" t="s">
        <v>140</v>
      </c>
      <c r="H9" s="1" t="s">
        <v>141</v>
      </c>
    </row>
    <row r="10" spans="1:9" ht="11.25">
      <c r="A10" s="2"/>
      <c r="C10" s="2"/>
      <c r="D10" s="2"/>
      <c r="E10" s="2"/>
      <c r="I10" s="1" t="s">
        <v>143</v>
      </c>
    </row>
    <row r="11" spans="1:8" ht="11.25">
      <c r="A11" s="2">
        <v>2</v>
      </c>
      <c r="C11" s="2" t="s">
        <v>140</v>
      </c>
      <c r="D11" s="2"/>
      <c r="E11" s="2"/>
      <c r="G11" s="2" t="s">
        <v>140</v>
      </c>
      <c r="H11" s="1" t="s">
        <v>141</v>
      </c>
    </row>
    <row r="12" spans="1:9" ht="11.25">
      <c r="A12" s="2"/>
      <c r="C12" s="2"/>
      <c r="D12" s="2"/>
      <c r="E12" s="2"/>
      <c r="I12" s="1" t="s">
        <v>142</v>
      </c>
    </row>
    <row r="13" spans="1:8" ht="11.25">
      <c r="A13" s="2">
        <v>3</v>
      </c>
      <c r="C13" s="2" t="s">
        <v>140</v>
      </c>
      <c r="D13" s="2"/>
      <c r="E13" s="2"/>
      <c r="G13" s="2" t="s">
        <v>140</v>
      </c>
      <c r="H13" s="1" t="s">
        <v>141</v>
      </c>
    </row>
    <row r="14" spans="1:9" ht="11.25">
      <c r="A14" s="2"/>
      <c r="C14" s="2"/>
      <c r="D14" s="2"/>
      <c r="E14" s="2"/>
      <c r="I14" s="1" t="s">
        <v>144</v>
      </c>
    </row>
    <row r="15" spans="1:8" ht="11.25">
      <c r="A15" s="2">
        <v>4</v>
      </c>
      <c r="C15" s="2" t="s">
        <v>140</v>
      </c>
      <c r="D15" s="2"/>
      <c r="E15" s="2"/>
      <c r="G15" s="2" t="s">
        <v>140</v>
      </c>
      <c r="H15" s="1" t="s">
        <v>141</v>
      </c>
    </row>
    <row r="16" spans="1:9" ht="11.25">
      <c r="A16" s="2"/>
      <c r="C16" s="2"/>
      <c r="D16" s="2"/>
      <c r="E16" s="2"/>
      <c r="I16" s="1" t="s">
        <v>145</v>
      </c>
    </row>
    <row r="17" spans="1:8" ht="11.25">
      <c r="A17" s="2">
        <v>5</v>
      </c>
      <c r="C17" s="2" t="s">
        <v>140</v>
      </c>
      <c r="D17" s="2"/>
      <c r="E17" s="2"/>
      <c r="G17" s="2" t="s">
        <v>140</v>
      </c>
      <c r="H17" s="1" t="s">
        <v>146</v>
      </c>
    </row>
    <row r="18" spans="1:8" ht="11.25">
      <c r="A18" s="2">
        <v>6</v>
      </c>
      <c r="C18" s="2"/>
      <c r="D18" s="2"/>
      <c r="E18" s="2" t="s">
        <v>140</v>
      </c>
      <c r="H18" s="1" t="s">
        <v>148</v>
      </c>
    </row>
    <row r="19" spans="1:9" ht="11.25">
      <c r="A19" s="2"/>
      <c r="C19" s="2"/>
      <c r="D19" s="2"/>
      <c r="E19" s="2"/>
      <c r="I19" s="1" t="s">
        <v>147</v>
      </c>
    </row>
    <row r="20" spans="1:8" ht="11.25">
      <c r="A20" s="2">
        <v>7</v>
      </c>
      <c r="C20" s="2"/>
      <c r="D20" s="2"/>
      <c r="E20" s="2" t="s">
        <v>140</v>
      </c>
      <c r="H20" s="1" t="s">
        <v>149</v>
      </c>
    </row>
    <row r="21" spans="1:8" ht="11.25">
      <c r="A21" s="2">
        <v>8</v>
      </c>
      <c r="C21" s="2"/>
      <c r="D21" s="2"/>
      <c r="E21" s="2" t="s">
        <v>140</v>
      </c>
      <c r="H21" s="1" t="s">
        <v>150</v>
      </c>
    </row>
    <row r="22" spans="1:8" ht="11.25">
      <c r="A22" s="2">
        <v>9</v>
      </c>
      <c r="C22" s="2"/>
      <c r="D22" s="2"/>
      <c r="E22" s="2" t="s">
        <v>140</v>
      </c>
      <c r="H22" s="1" t="s">
        <v>151</v>
      </c>
    </row>
    <row r="23" spans="1:8" ht="11.25">
      <c r="A23" s="2">
        <v>10</v>
      </c>
      <c r="C23" s="2"/>
      <c r="D23" s="2"/>
      <c r="E23" s="2" t="s">
        <v>140</v>
      </c>
      <c r="H23" s="1" t="s">
        <v>152</v>
      </c>
    </row>
    <row r="24" spans="1:8" ht="11.25">
      <c r="A24" s="2">
        <v>11</v>
      </c>
      <c r="C24" s="2"/>
      <c r="D24" s="2"/>
      <c r="E24" s="2" t="s">
        <v>140</v>
      </c>
      <c r="H24" s="1" t="s">
        <v>153</v>
      </c>
    </row>
    <row r="25" spans="1:8" ht="11.25">
      <c r="A25" s="2">
        <v>12</v>
      </c>
      <c r="C25" s="2" t="s">
        <v>140</v>
      </c>
      <c r="D25" s="2"/>
      <c r="E25" s="2"/>
      <c r="H25" s="1" t="s">
        <v>154</v>
      </c>
    </row>
    <row r="26" spans="1:8" ht="11.25">
      <c r="A26" s="2">
        <v>13</v>
      </c>
      <c r="C26" s="2" t="s">
        <v>140</v>
      </c>
      <c r="D26" s="2"/>
      <c r="E26" s="2"/>
      <c r="G26" s="2" t="s">
        <v>140</v>
      </c>
      <c r="H26" s="1" t="s">
        <v>155</v>
      </c>
    </row>
    <row r="27" spans="1:9" ht="11.25">
      <c r="A27" s="2"/>
      <c r="C27" s="2"/>
      <c r="D27" s="2"/>
      <c r="E27" s="2"/>
      <c r="I27" s="1" t="s">
        <v>156</v>
      </c>
    </row>
    <row r="28" spans="1:8" ht="11.25">
      <c r="A28" s="2">
        <v>14</v>
      </c>
      <c r="C28" s="2" t="s">
        <v>140</v>
      </c>
      <c r="D28" s="2"/>
      <c r="E28" s="2"/>
      <c r="G28" s="2" t="s">
        <v>140</v>
      </c>
      <c r="H28" s="1" t="s">
        <v>155</v>
      </c>
    </row>
    <row r="29" spans="1:9" ht="11.25">
      <c r="A29" s="2"/>
      <c r="C29" s="2"/>
      <c r="D29" s="2"/>
      <c r="E29" s="2"/>
      <c r="I29" s="1" t="s">
        <v>158</v>
      </c>
    </row>
    <row r="30" spans="1:8" ht="11.25">
      <c r="A30" s="2">
        <v>15</v>
      </c>
      <c r="C30" s="2" t="s">
        <v>140</v>
      </c>
      <c r="D30" s="2"/>
      <c r="E30" s="2"/>
      <c r="G30" s="2" t="s">
        <v>140</v>
      </c>
      <c r="H30" s="1" t="s">
        <v>155</v>
      </c>
    </row>
    <row r="31" spans="1:9" ht="11.25">
      <c r="A31" s="2"/>
      <c r="C31" s="2"/>
      <c r="D31" s="2"/>
      <c r="E31" s="2"/>
      <c r="I31" s="1" t="s">
        <v>157</v>
      </c>
    </row>
    <row r="32" spans="1:8" ht="11.25">
      <c r="A32" s="2">
        <v>16</v>
      </c>
      <c r="C32" s="2" t="s">
        <v>140</v>
      </c>
      <c r="D32" s="2"/>
      <c r="E32" s="2"/>
      <c r="G32" s="2" t="s">
        <v>140</v>
      </c>
      <c r="H32" s="1" t="s">
        <v>155</v>
      </c>
    </row>
    <row r="33" spans="1:9" ht="11.25">
      <c r="A33" s="2"/>
      <c r="C33" s="2"/>
      <c r="D33" s="2"/>
      <c r="E33" s="2"/>
      <c r="I33" s="1" t="s">
        <v>159</v>
      </c>
    </row>
    <row r="34" spans="1:8" ht="11.25">
      <c r="A34" s="2">
        <v>17</v>
      </c>
      <c r="C34" s="2"/>
      <c r="D34" s="2"/>
      <c r="E34" s="2" t="s">
        <v>140</v>
      </c>
      <c r="H34" s="1" t="s">
        <v>160</v>
      </c>
    </row>
    <row r="35" spans="1:8" ht="11.25">
      <c r="A35" s="2">
        <v>18</v>
      </c>
      <c r="C35" s="2" t="s">
        <v>140</v>
      </c>
      <c r="D35" s="2"/>
      <c r="E35" s="2"/>
      <c r="G35" s="2" t="s">
        <v>140</v>
      </c>
      <c r="H35" s="1" t="s">
        <v>161</v>
      </c>
    </row>
    <row r="36" spans="1:9" ht="11.25">
      <c r="A36" s="2"/>
      <c r="C36" s="2"/>
      <c r="D36" s="2"/>
      <c r="E36" s="2"/>
      <c r="I36" s="1" t="s">
        <v>162</v>
      </c>
    </row>
    <row r="37" spans="1:8" ht="11.25">
      <c r="A37" s="2">
        <v>19</v>
      </c>
      <c r="C37" s="2" t="s">
        <v>140</v>
      </c>
      <c r="D37" s="2"/>
      <c r="E37" s="2"/>
      <c r="G37" s="2" t="s">
        <v>140</v>
      </c>
      <c r="H37" s="1" t="s">
        <v>166</v>
      </c>
    </row>
    <row r="38" spans="1:8" ht="11.25">
      <c r="A38" s="2">
        <v>20</v>
      </c>
      <c r="C38" s="2" t="s">
        <v>140</v>
      </c>
      <c r="D38" s="2"/>
      <c r="E38" s="2"/>
      <c r="G38" s="2" t="s">
        <v>140</v>
      </c>
      <c r="H38" s="1" t="s">
        <v>167</v>
      </c>
    </row>
    <row r="39" spans="1:9" ht="11.25">
      <c r="A39" s="2"/>
      <c r="C39" s="2"/>
      <c r="D39" s="2"/>
      <c r="E39" s="2"/>
      <c r="I39" s="1" t="s">
        <v>168</v>
      </c>
    </row>
    <row r="40" spans="1:8" ht="11.25">
      <c r="A40" s="2">
        <v>21</v>
      </c>
      <c r="C40" s="2"/>
      <c r="D40" s="2"/>
      <c r="E40" s="2" t="s">
        <v>140</v>
      </c>
      <c r="H40" s="1" t="s">
        <v>169</v>
      </c>
    </row>
    <row r="41" spans="1:8" ht="11.25">
      <c r="A41" s="2">
        <v>22</v>
      </c>
      <c r="C41" s="2"/>
      <c r="D41" s="2"/>
      <c r="E41" s="2" t="s">
        <v>140</v>
      </c>
      <c r="H41" s="1" t="s">
        <v>170</v>
      </c>
    </row>
    <row r="42" spans="1:8" ht="11.25">
      <c r="A42" s="2">
        <v>23</v>
      </c>
      <c r="C42" s="2"/>
      <c r="D42" s="2"/>
      <c r="E42" s="2" t="s">
        <v>140</v>
      </c>
      <c r="H42" s="1" t="s">
        <v>171</v>
      </c>
    </row>
    <row r="43" spans="1:8" ht="11.25">
      <c r="A43" s="2">
        <v>24</v>
      </c>
      <c r="C43" s="2" t="s">
        <v>140</v>
      </c>
      <c r="D43" s="2"/>
      <c r="E43" s="2"/>
      <c r="G43" s="2" t="s">
        <v>140</v>
      </c>
      <c r="H43" s="1" t="s">
        <v>172</v>
      </c>
    </row>
    <row r="44" spans="1:9" ht="11.25">
      <c r="A44" s="2"/>
      <c r="C44" s="2"/>
      <c r="D44" s="2"/>
      <c r="E44" s="2"/>
      <c r="I44" s="1" t="s">
        <v>173</v>
      </c>
    </row>
    <row r="45" spans="1:8" ht="11.25">
      <c r="A45" s="2">
        <v>25</v>
      </c>
      <c r="C45" s="2" t="s">
        <v>140</v>
      </c>
      <c r="D45" s="2"/>
      <c r="E45" s="2"/>
      <c r="G45" s="2" t="s">
        <v>140</v>
      </c>
      <c r="H45" s="1" t="s">
        <v>174</v>
      </c>
    </row>
    <row r="46" spans="1:9" ht="11.25">
      <c r="A46" s="2"/>
      <c r="C46" s="2"/>
      <c r="D46" s="2"/>
      <c r="E46" s="2"/>
      <c r="I46" s="1" t="s">
        <v>173</v>
      </c>
    </row>
    <row r="47" spans="1:8" ht="11.25">
      <c r="A47" s="2">
        <v>26</v>
      </c>
      <c r="C47" s="2" t="s">
        <v>140</v>
      </c>
      <c r="D47" s="2"/>
      <c r="E47" s="2"/>
      <c r="H47" s="1" t="s">
        <v>154</v>
      </c>
    </row>
    <row r="48" spans="1:8" ht="11.25">
      <c r="A48" s="2">
        <v>27</v>
      </c>
      <c r="C48" s="2" t="s">
        <v>140</v>
      </c>
      <c r="D48" s="2"/>
      <c r="E48" s="2"/>
      <c r="H48" s="1" t="s">
        <v>154</v>
      </c>
    </row>
    <row r="49" spans="1:8" ht="11.25">
      <c r="A49" s="2">
        <v>28</v>
      </c>
      <c r="C49" s="2" t="s">
        <v>140</v>
      </c>
      <c r="D49" s="2"/>
      <c r="E49" s="2"/>
      <c r="H49" s="1" t="s">
        <v>154</v>
      </c>
    </row>
    <row r="50" spans="1:8" ht="11.25">
      <c r="A50" s="2">
        <v>29</v>
      </c>
      <c r="C50" s="2" t="s">
        <v>140</v>
      </c>
      <c r="D50" s="2"/>
      <c r="E50" s="2"/>
      <c r="H50" s="1" t="s">
        <v>154</v>
      </c>
    </row>
    <row r="51" spans="1:8" ht="11.25">
      <c r="A51" s="2">
        <v>30</v>
      </c>
      <c r="C51" s="2"/>
      <c r="D51" s="2"/>
      <c r="E51" s="2" t="s">
        <v>140</v>
      </c>
      <c r="H51" s="1" t="s">
        <v>175</v>
      </c>
    </row>
    <row r="52" spans="1:8" ht="11.25">
      <c r="A52" s="2">
        <v>31</v>
      </c>
      <c r="C52" s="2"/>
      <c r="D52" s="2"/>
      <c r="E52" s="2" t="s">
        <v>140</v>
      </c>
      <c r="H52" s="1" t="s">
        <v>176</v>
      </c>
    </row>
    <row r="53" spans="1:8" ht="11.25">
      <c r="A53" s="2">
        <v>32</v>
      </c>
      <c r="C53" s="2" t="s">
        <v>140</v>
      </c>
      <c r="D53" s="2"/>
      <c r="E53" s="2"/>
      <c r="H53" s="1" t="s">
        <v>154</v>
      </c>
    </row>
    <row r="54" spans="1:8" ht="11.25">
      <c r="A54" s="2">
        <v>33</v>
      </c>
      <c r="C54" s="2" t="s">
        <v>140</v>
      </c>
      <c r="D54" s="2"/>
      <c r="E54" s="2"/>
      <c r="H54" s="1" t="s">
        <v>154</v>
      </c>
    </row>
    <row r="55" spans="1:5" ht="11.25">
      <c r="A55" s="2"/>
      <c r="C55" s="2"/>
      <c r="D55" s="2"/>
      <c r="E55" s="2"/>
    </row>
    <row r="56" spans="1:5" ht="11.25">
      <c r="A56" s="2"/>
      <c r="C56" s="2"/>
      <c r="D56" s="2"/>
      <c r="E56" s="2"/>
    </row>
    <row r="57" spans="1:11" ht="11.25">
      <c r="A57" s="2"/>
      <c r="C57" s="2"/>
      <c r="D57" s="2"/>
      <c r="E57" s="2"/>
      <c r="K57" s="64" t="s">
        <v>177</v>
      </c>
    </row>
    <row r="58" spans="1:11" ht="11.25">
      <c r="A58" s="2"/>
      <c r="C58" s="2"/>
      <c r="D58" s="2"/>
      <c r="E58" s="2"/>
      <c r="K58" s="64"/>
    </row>
    <row r="59" spans="1:8" ht="11.25">
      <c r="A59" s="65" t="s">
        <v>178</v>
      </c>
      <c r="C59" s="2" t="s">
        <v>140</v>
      </c>
      <c r="D59" s="2"/>
      <c r="E59" s="2"/>
      <c r="H59" s="1" t="s">
        <v>179</v>
      </c>
    </row>
    <row r="60" spans="1:9" ht="11.25">
      <c r="A60" s="2"/>
      <c r="C60" s="2"/>
      <c r="D60" s="2"/>
      <c r="E60" s="2"/>
      <c r="I60" s="1" t="s">
        <v>180</v>
      </c>
    </row>
    <row r="61" spans="1:8" ht="11.25">
      <c r="A61" s="2">
        <v>34</v>
      </c>
      <c r="C61" s="2" t="s">
        <v>140</v>
      </c>
      <c r="D61" s="2"/>
      <c r="E61" s="2"/>
      <c r="H61" s="1" t="s">
        <v>181</v>
      </c>
    </row>
    <row r="62" spans="1:9" ht="11.25">
      <c r="A62" s="2"/>
      <c r="C62" s="2"/>
      <c r="D62" s="2"/>
      <c r="E62" s="2"/>
      <c r="I62" s="1" t="s">
        <v>182</v>
      </c>
    </row>
    <row r="63" ht="11.25">
      <c r="I63" s="1" t="s">
        <v>183</v>
      </c>
    </row>
    <row r="64" spans="1:8" ht="11.25">
      <c r="A64" s="2">
        <v>35</v>
      </c>
      <c r="C64" s="2" t="s">
        <v>140</v>
      </c>
      <c r="D64" s="2"/>
      <c r="E64" s="2"/>
      <c r="H64" s="1" t="s">
        <v>184</v>
      </c>
    </row>
    <row r="65" spans="1:9" ht="11.25">
      <c r="A65" s="2"/>
      <c r="C65" s="2"/>
      <c r="D65" s="2"/>
      <c r="E65" s="2"/>
      <c r="I65" s="1" t="s">
        <v>185</v>
      </c>
    </row>
    <row r="66" spans="1:8" ht="11.25">
      <c r="A66" s="2">
        <v>36</v>
      </c>
      <c r="C66" s="2"/>
      <c r="D66" s="2"/>
      <c r="E66" s="2" t="s">
        <v>140</v>
      </c>
      <c r="H66" s="1" t="s">
        <v>186</v>
      </c>
    </row>
    <row r="67" spans="1:8" ht="11.25">
      <c r="A67" s="2">
        <v>37</v>
      </c>
      <c r="C67" s="2"/>
      <c r="D67" s="2"/>
      <c r="E67" s="2" t="s">
        <v>140</v>
      </c>
      <c r="H67" s="1" t="s">
        <v>187</v>
      </c>
    </row>
    <row r="68" spans="1:8" ht="11.25">
      <c r="A68" s="2">
        <v>38</v>
      </c>
      <c r="C68" s="2" t="s">
        <v>140</v>
      </c>
      <c r="D68" s="2"/>
      <c r="E68" s="2"/>
      <c r="H68" s="1" t="s">
        <v>154</v>
      </c>
    </row>
    <row r="69" spans="1:5" ht="11.25">
      <c r="A69" s="2"/>
      <c r="C69" s="2"/>
      <c r="D69" s="2"/>
      <c r="E69" s="2"/>
    </row>
    <row r="70" spans="1:5" ht="11.25">
      <c r="A70" s="2"/>
      <c r="C70" s="2"/>
      <c r="D70" s="2"/>
      <c r="E70" s="2"/>
    </row>
    <row r="71" spans="1:11" ht="11.25">
      <c r="A71" s="2"/>
      <c r="C71" s="2"/>
      <c r="D71" s="2"/>
      <c r="E71" s="2"/>
      <c r="K71" s="64" t="s">
        <v>131</v>
      </c>
    </row>
    <row r="72" spans="1:5" ht="11.25">
      <c r="A72" s="2"/>
      <c r="C72" s="2"/>
      <c r="D72" s="2"/>
      <c r="E72" s="2"/>
    </row>
    <row r="73" spans="1:8" ht="11.25">
      <c r="A73" s="2">
        <v>1</v>
      </c>
      <c r="C73" s="2"/>
      <c r="D73" s="2"/>
      <c r="E73" s="2" t="s">
        <v>140</v>
      </c>
      <c r="H73" s="1" t="s">
        <v>188</v>
      </c>
    </row>
    <row r="74" spans="1:8" ht="11.25">
      <c r="A74" s="2">
        <v>2</v>
      </c>
      <c r="C74" s="2"/>
      <c r="D74" s="2"/>
      <c r="E74" s="2" t="s">
        <v>140</v>
      </c>
      <c r="H74" s="1" t="s">
        <v>189</v>
      </c>
    </row>
    <row r="75" spans="1:8" ht="11.25">
      <c r="A75" s="2">
        <v>3</v>
      </c>
      <c r="C75" s="2"/>
      <c r="D75" s="2"/>
      <c r="E75" s="2" t="s">
        <v>140</v>
      </c>
      <c r="H75" s="1" t="s">
        <v>190</v>
      </c>
    </row>
    <row r="76" spans="1:8" ht="11.25">
      <c r="A76" s="2">
        <v>4</v>
      </c>
      <c r="C76" s="2"/>
      <c r="D76" s="2"/>
      <c r="E76" s="2" t="s">
        <v>140</v>
      </c>
      <c r="H76" s="1" t="s">
        <v>191</v>
      </c>
    </row>
    <row r="77" spans="1:8" ht="11.25">
      <c r="A77" s="2">
        <v>5</v>
      </c>
      <c r="C77" s="2"/>
      <c r="D77" s="2"/>
      <c r="E77" s="2" t="s">
        <v>140</v>
      </c>
      <c r="H77" s="1" t="s">
        <v>192</v>
      </c>
    </row>
    <row r="78" spans="1:8" ht="11.25">
      <c r="A78" s="2">
        <v>6</v>
      </c>
      <c r="C78" s="2" t="s">
        <v>140</v>
      </c>
      <c r="D78" s="2"/>
      <c r="E78" s="2"/>
      <c r="G78" s="2" t="s">
        <v>140</v>
      </c>
      <c r="H78" s="1" t="s">
        <v>193</v>
      </c>
    </row>
    <row r="79" spans="1:8" ht="11.25">
      <c r="A79" s="2">
        <v>7</v>
      </c>
      <c r="C79" s="2"/>
      <c r="D79" s="2"/>
      <c r="E79" s="2" t="s">
        <v>140</v>
      </c>
      <c r="H79" s="1" t="s">
        <v>194</v>
      </c>
    </row>
    <row r="80" spans="1:8" ht="11.25">
      <c r="A80" s="2">
        <v>8</v>
      </c>
      <c r="C80" s="2"/>
      <c r="D80" s="2"/>
      <c r="E80" s="2" t="s">
        <v>140</v>
      </c>
      <c r="H80" s="1" t="s">
        <v>195</v>
      </c>
    </row>
    <row r="81" spans="1:8" ht="11.25">
      <c r="A81" s="2">
        <v>9</v>
      </c>
      <c r="C81" s="2"/>
      <c r="D81" s="2"/>
      <c r="E81" s="2" t="s">
        <v>140</v>
      </c>
      <c r="H81" s="1" t="s">
        <v>196</v>
      </c>
    </row>
    <row r="82" spans="1:8" ht="11.25">
      <c r="A82" s="2">
        <v>10</v>
      </c>
      <c r="C82" s="2"/>
      <c r="D82" s="2"/>
      <c r="E82" s="2" t="s">
        <v>140</v>
      </c>
      <c r="H82" s="1" t="s">
        <v>197</v>
      </c>
    </row>
    <row r="83" spans="1:8" ht="11.25">
      <c r="A83" s="2">
        <v>11</v>
      </c>
      <c r="C83" s="2" t="s">
        <v>140</v>
      </c>
      <c r="D83" s="2"/>
      <c r="E83" s="2"/>
      <c r="G83" s="2" t="s">
        <v>140</v>
      </c>
      <c r="H83" s="1" t="s">
        <v>199</v>
      </c>
    </row>
    <row r="84" spans="1:9" ht="11.25">
      <c r="A84" s="2"/>
      <c r="C84" s="2"/>
      <c r="D84" s="2"/>
      <c r="E84" s="2"/>
      <c r="I84" s="1" t="s">
        <v>198</v>
      </c>
    </row>
    <row r="85" spans="1:8" ht="11.25">
      <c r="A85" s="2">
        <v>12</v>
      </c>
      <c r="C85" s="2"/>
      <c r="D85" s="2"/>
      <c r="E85" s="2" t="s">
        <v>140</v>
      </c>
      <c r="H85" s="1" t="s">
        <v>200</v>
      </c>
    </row>
    <row r="86" spans="1:8" ht="11.25">
      <c r="A86" s="2">
        <v>13</v>
      </c>
      <c r="C86" s="2"/>
      <c r="D86" s="2"/>
      <c r="E86" s="2" t="s">
        <v>140</v>
      </c>
      <c r="H86" s="1" t="s">
        <v>201</v>
      </c>
    </row>
    <row r="87" spans="1:8" ht="11.25">
      <c r="A87" s="2">
        <v>14</v>
      </c>
      <c r="C87" s="2"/>
      <c r="D87" s="2"/>
      <c r="E87" s="2" t="s">
        <v>140</v>
      </c>
      <c r="H87" s="1" t="s">
        <v>202</v>
      </c>
    </row>
    <row r="88" spans="1:8" ht="11.25">
      <c r="A88" s="2">
        <v>15</v>
      </c>
      <c r="C88" s="2"/>
      <c r="D88" s="2"/>
      <c r="E88" s="2" t="s">
        <v>140</v>
      </c>
      <c r="H88" s="1" t="s">
        <v>203</v>
      </c>
    </row>
    <row r="89" spans="1:8" ht="11.25">
      <c r="A89" s="2">
        <v>16</v>
      </c>
      <c r="C89" s="2"/>
      <c r="D89" s="2"/>
      <c r="E89" s="2" t="s">
        <v>140</v>
      </c>
      <c r="H89" s="1" t="s">
        <v>204</v>
      </c>
    </row>
    <row r="90" spans="1:8" ht="11.25">
      <c r="A90" s="2">
        <v>17</v>
      </c>
      <c r="C90" s="2"/>
      <c r="D90" s="2"/>
      <c r="E90" s="2" t="s">
        <v>140</v>
      </c>
      <c r="H90" s="1" t="s">
        <v>205</v>
      </c>
    </row>
    <row r="91" spans="1:8" ht="11.25">
      <c r="A91" s="2">
        <v>18</v>
      </c>
      <c r="C91" s="2"/>
      <c r="D91" s="2"/>
      <c r="E91" s="2" t="s">
        <v>140</v>
      </c>
      <c r="H91" s="1" t="s">
        <v>206</v>
      </c>
    </row>
    <row r="92" spans="1:8" ht="11.25">
      <c r="A92" s="2">
        <v>19</v>
      </c>
      <c r="C92" s="2"/>
      <c r="D92" s="2"/>
      <c r="E92" s="2" t="s">
        <v>140</v>
      </c>
      <c r="H92" s="1" t="s">
        <v>207</v>
      </c>
    </row>
    <row r="93" spans="1:8" ht="11.25">
      <c r="A93" s="2">
        <v>20</v>
      </c>
      <c r="C93" s="2"/>
      <c r="D93" s="2"/>
      <c r="E93" s="2" t="s">
        <v>140</v>
      </c>
      <c r="H93" s="1" t="s">
        <v>208</v>
      </c>
    </row>
    <row r="94" spans="1:8" ht="11.25">
      <c r="A94" s="2">
        <v>21</v>
      </c>
      <c r="C94" s="2"/>
      <c r="D94" s="2"/>
      <c r="E94" s="2" t="s">
        <v>140</v>
      </c>
      <c r="H94" s="1" t="s">
        <v>209</v>
      </c>
    </row>
    <row r="95" spans="1:8" ht="11.25">
      <c r="A95" s="2">
        <v>22</v>
      </c>
      <c r="C95" s="2"/>
      <c r="D95" s="2"/>
      <c r="E95" s="2" t="s">
        <v>140</v>
      </c>
      <c r="H95" s="1" t="s">
        <v>210</v>
      </c>
    </row>
    <row r="96" spans="1:8" ht="11.25">
      <c r="A96" s="2">
        <v>23</v>
      </c>
      <c r="C96" s="2"/>
      <c r="D96" s="2"/>
      <c r="E96" s="2" t="s">
        <v>140</v>
      </c>
      <c r="H96" s="1" t="s">
        <v>211</v>
      </c>
    </row>
    <row r="97" spans="1:8" ht="11.25">
      <c r="A97" s="2">
        <v>24</v>
      </c>
      <c r="C97" s="2" t="s">
        <v>140</v>
      </c>
      <c r="D97" s="2"/>
      <c r="E97" s="2"/>
      <c r="G97" s="2" t="s">
        <v>140</v>
      </c>
      <c r="H97" s="1" t="s">
        <v>212</v>
      </c>
    </row>
    <row r="98" spans="1:9" ht="11.25">
      <c r="A98" s="2"/>
      <c r="C98" s="2"/>
      <c r="D98" s="2"/>
      <c r="E98" s="2"/>
      <c r="I98" s="1" t="s">
        <v>213</v>
      </c>
    </row>
    <row r="99" spans="1:8" ht="11.25">
      <c r="A99" s="2">
        <v>25</v>
      </c>
      <c r="C99" s="2"/>
      <c r="D99" s="2"/>
      <c r="E99" s="2" t="s">
        <v>140</v>
      </c>
      <c r="H99" s="1" t="s">
        <v>214</v>
      </c>
    </row>
    <row r="100" spans="1:9" ht="11.25">
      <c r="A100" s="2"/>
      <c r="C100" s="2"/>
      <c r="D100" s="2"/>
      <c r="E100" s="2"/>
      <c r="I100" s="1" t="s">
        <v>215</v>
      </c>
    </row>
    <row r="101" spans="1:8" ht="11.25">
      <c r="A101" s="2">
        <v>26</v>
      </c>
      <c r="C101" s="2"/>
      <c r="D101" s="2"/>
      <c r="E101" s="2" t="s">
        <v>140</v>
      </c>
      <c r="H101" s="1" t="s">
        <v>216</v>
      </c>
    </row>
    <row r="102" spans="1:8" ht="11.25">
      <c r="A102" s="2">
        <v>27</v>
      </c>
      <c r="C102" s="2"/>
      <c r="D102" s="2"/>
      <c r="E102" s="2"/>
      <c r="H102" s="1" t="s">
        <v>217</v>
      </c>
    </row>
    <row r="103" spans="1:8" ht="11.25">
      <c r="A103" s="2">
        <v>28</v>
      </c>
      <c r="C103" s="2" t="s">
        <v>140</v>
      </c>
      <c r="D103" s="2"/>
      <c r="E103" s="2"/>
      <c r="H103" s="1" t="s">
        <v>154</v>
      </c>
    </row>
    <row r="104" spans="1:5" ht="11.25">
      <c r="A104" s="2"/>
      <c r="C104" s="2"/>
      <c r="D104" s="2"/>
      <c r="E104" s="2"/>
    </row>
    <row r="105" spans="1:5" ht="11.25">
      <c r="A105" s="2"/>
      <c r="C105" s="2"/>
      <c r="D105" s="2"/>
      <c r="E105" s="2"/>
    </row>
    <row r="110" spans="1:11" ht="11.25">
      <c r="A110" s="2"/>
      <c r="C110" s="2"/>
      <c r="D110" s="2"/>
      <c r="E110" s="2"/>
      <c r="K110" s="64" t="s">
        <v>218</v>
      </c>
    </row>
    <row r="111" spans="1:5" ht="11.25">
      <c r="A111" s="2"/>
      <c r="C111" s="2"/>
      <c r="D111" s="2"/>
      <c r="E111" s="2"/>
    </row>
    <row r="112" spans="1:8" ht="11.25">
      <c r="A112" s="2">
        <v>1</v>
      </c>
      <c r="C112" s="2"/>
      <c r="D112" s="2"/>
      <c r="E112" s="2"/>
      <c r="H112" s="1" t="s">
        <v>219</v>
      </c>
    </row>
    <row r="113" spans="1:8" ht="11.25">
      <c r="A113" s="2">
        <v>2</v>
      </c>
      <c r="C113" s="2"/>
      <c r="D113" s="2"/>
      <c r="E113" s="2"/>
      <c r="H113" s="1" t="s">
        <v>232</v>
      </c>
    </row>
    <row r="114" spans="1:8" ht="11.25">
      <c r="A114" s="2">
        <v>3</v>
      </c>
      <c r="C114" s="2"/>
      <c r="D114" s="2"/>
      <c r="E114" s="2"/>
      <c r="H114" s="1" t="s">
        <v>220</v>
      </c>
    </row>
    <row r="115" spans="1:9" ht="11.25">
      <c r="A115" s="2"/>
      <c r="C115" s="2"/>
      <c r="D115" s="2"/>
      <c r="E115" s="2"/>
      <c r="I115" s="1" t="s">
        <v>221</v>
      </c>
    </row>
    <row r="116" spans="1:8" ht="11.25">
      <c r="A116" s="2">
        <v>4</v>
      </c>
      <c r="C116" s="2"/>
      <c r="D116" s="2"/>
      <c r="E116" s="2"/>
      <c r="H116" s="1" t="s">
        <v>243</v>
      </c>
    </row>
    <row r="117" spans="1:9" ht="11.25">
      <c r="A117" s="2"/>
      <c r="C117" s="2"/>
      <c r="D117" s="2"/>
      <c r="E117" s="2"/>
      <c r="I117" s="1" t="s">
        <v>222</v>
      </c>
    </row>
    <row r="118" spans="1:8" ht="11.25">
      <c r="A118" s="65" t="s">
        <v>223</v>
      </c>
      <c r="C118" s="2"/>
      <c r="D118" s="2"/>
      <c r="E118" s="2"/>
      <c r="H118" s="1" t="s">
        <v>224</v>
      </c>
    </row>
    <row r="119" spans="1:9" ht="11.25">
      <c r="A119" s="2"/>
      <c r="C119" s="2"/>
      <c r="D119" s="2"/>
      <c r="E119" s="2"/>
      <c r="I119" s="1" t="s">
        <v>225</v>
      </c>
    </row>
    <row r="120" spans="1:8" ht="11.25">
      <c r="A120" s="2">
        <v>12</v>
      </c>
      <c r="C120" s="2"/>
      <c r="D120" s="2"/>
      <c r="E120" s="2"/>
      <c r="H120" s="1" t="s">
        <v>233</v>
      </c>
    </row>
    <row r="121" spans="1:8" ht="11.25">
      <c r="A121" s="2" t="s">
        <v>226</v>
      </c>
      <c r="C121" s="2"/>
      <c r="D121" s="2"/>
      <c r="E121" s="2"/>
      <c r="H121" s="1" t="s">
        <v>227</v>
      </c>
    </row>
    <row r="122" spans="1:9" ht="11.25">
      <c r="A122" s="2"/>
      <c r="C122" s="2"/>
      <c r="D122" s="2"/>
      <c r="E122" s="2"/>
      <c r="I122" s="1" t="s">
        <v>228</v>
      </c>
    </row>
    <row r="123" spans="1:8" ht="11.25">
      <c r="A123" s="2">
        <v>17</v>
      </c>
      <c r="C123" s="2"/>
      <c r="D123" s="2"/>
      <c r="E123" s="2"/>
      <c r="H123" s="1" t="s">
        <v>229</v>
      </c>
    </row>
    <row r="124" spans="1:8" ht="11.25">
      <c r="A124" s="2">
        <v>18</v>
      </c>
      <c r="C124" s="2"/>
      <c r="D124" s="2"/>
      <c r="E124" s="2"/>
      <c r="H124" s="1" t="s">
        <v>230</v>
      </c>
    </row>
    <row r="125" spans="1:8" ht="11.25">
      <c r="A125" s="2">
        <v>19</v>
      </c>
      <c r="C125" s="2"/>
      <c r="D125" s="2"/>
      <c r="E125" s="2"/>
      <c r="H125" s="1" t="s">
        <v>234</v>
      </c>
    </row>
    <row r="126" spans="1:9" ht="11.25">
      <c r="A126" s="2"/>
      <c r="C126" s="2"/>
      <c r="D126" s="2"/>
      <c r="E126" s="2"/>
      <c r="I126" s="1" t="s">
        <v>231</v>
      </c>
    </row>
    <row r="127" spans="1:8" ht="11.25">
      <c r="A127" s="2">
        <v>20</v>
      </c>
      <c r="C127" s="2"/>
      <c r="D127" s="2"/>
      <c r="E127" s="2"/>
      <c r="H127" s="1" t="s">
        <v>235</v>
      </c>
    </row>
    <row r="128" spans="1:8" ht="11.25">
      <c r="A128" s="2">
        <v>21</v>
      </c>
      <c r="C128" s="2"/>
      <c r="D128" s="2"/>
      <c r="E128" s="2"/>
      <c r="H128" s="1" t="s">
        <v>244</v>
      </c>
    </row>
    <row r="129" spans="1:8" ht="11.25">
      <c r="A129" s="2">
        <v>22</v>
      </c>
      <c r="C129" s="2"/>
      <c r="D129" s="2"/>
      <c r="E129" s="2"/>
      <c r="H129" s="1" t="s">
        <v>236</v>
      </c>
    </row>
    <row r="130" spans="1:8" ht="11.25">
      <c r="A130" s="2">
        <v>23</v>
      </c>
      <c r="C130" s="2"/>
      <c r="D130" s="2"/>
      <c r="E130" s="2"/>
      <c r="H130" s="1" t="s">
        <v>237</v>
      </c>
    </row>
    <row r="131" spans="1:8" ht="11.25">
      <c r="A131" s="2" t="s">
        <v>238</v>
      </c>
      <c r="C131" s="2"/>
      <c r="D131" s="2"/>
      <c r="E131" s="2"/>
      <c r="H131" s="1" t="s">
        <v>239</v>
      </c>
    </row>
    <row r="132" spans="1:5" ht="11.25">
      <c r="A132" s="2"/>
      <c r="C132" s="2"/>
      <c r="D132" s="2"/>
      <c r="E132" s="2"/>
    </row>
    <row r="133" spans="1:5" ht="11.25">
      <c r="A133" s="2"/>
      <c r="C133" s="2"/>
      <c r="D133" s="2"/>
      <c r="E133" s="2"/>
    </row>
    <row r="134" spans="1:5" ht="11.25">
      <c r="A134" s="2"/>
      <c r="C134" s="2"/>
      <c r="D134" s="2"/>
      <c r="E134" s="2"/>
    </row>
    <row r="135" spans="3:5" ht="11.25">
      <c r="C135" s="2"/>
      <c r="D135" s="2"/>
      <c r="E135" s="2"/>
    </row>
    <row r="136" spans="3:5" ht="11.25">
      <c r="C136" s="2"/>
      <c r="D136" s="2"/>
      <c r="E136" s="2"/>
    </row>
    <row r="137" spans="3:5" ht="11.25">
      <c r="C137" s="2"/>
      <c r="D137" s="2"/>
      <c r="E137" s="2"/>
    </row>
    <row r="138" spans="3:5" ht="11.25">
      <c r="C138" s="2"/>
      <c r="D138" s="2"/>
      <c r="E138" s="2"/>
    </row>
    <row r="139" spans="3:5" ht="11.25">
      <c r="C139" s="2"/>
      <c r="D139" s="2"/>
      <c r="E139" s="2"/>
    </row>
    <row r="140" spans="3:5" ht="11.25">
      <c r="C140" s="2"/>
      <c r="D140" s="2"/>
      <c r="E140" s="2"/>
    </row>
    <row r="141" spans="3:5" ht="11.25">
      <c r="C141" s="2"/>
      <c r="D141" s="2"/>
      <c r="E141" s="2"/>
    </row>
    <row r="142" spans="3:5" ht="11.25">
      <c r="C142" s="2"/>
      <c r="D142" s="2"/>
      <c r="E142" s="2"/>
    </row>
    <row r="143" spans="3:5" ht="11.25">
      <c r="C143" s="2"/>
      <c r="D143" s="2"/>
      <c r="E143" s="2"/>
    </row>
    <row r="144" spans="3:5" ht="11.25">
      <c r="C144" s="2"/>
      <c r="D144" s="2"/>
      <c r="E144" s="2"/>
    </row>
    <row r="145" spans="3:5" ht="11.25">
      <c r="C145" s="2"/>
      <c r="D145" s="2"/>
      <c r="E145" s="2"/>
    </row>
    <row r="146" spans="3:5" ht="11.25">
      <c r="C146" s="2"/>
      <c r="D146" s="2"/>
      <c r="E146" s="2"/>
    </row>
    <row r="147" spans="3:5" ht="11.25">
      <c r="C147" s="2"/>
      <c r="D147" s="2"/>
      <c r="E147" s="2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Hungerford, Aldrin, Nichols, &amp; Carter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Albert</cp:lastModifiedBy>
  <cp:lastPrinted>1999-10-06T13:56:50Z</cp:lastPrinted>
  <dcterms:created xsi:type="dcterms:W3CDTF">1999-09-27T14:12:58Z</dcterms:created>
  <dcterms:modified xsi:type="dcterms:W3CDTF">2008-07-09T18:14:00Z</dcterms:modified>
  <cp:category/>
  <cp:version/>
  <cp:contentType/>
  <cp:contentStatus/>
</cp:coreProperties>
</file>